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nominas enero\nomina para la OAI\"/>
    </mc:Choice>
  </mc:AlternateContent>
  <xr:revisionPtr revIDLastSave="0" documentId="13_ncr:1_{BB97723C-9F4D-4F67-BB1C-20B85B1853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 2023 " sheetId="12" r:id="rId1"/>
  </sheets>
  <definedNames>
    <definedName name="_xlnm._FilterDatabase" localSheetId="0" hidden="1">'ENERO 2023 '!$G$16:$H$126</definedName>
    <definedName name="_xlnm.Print_Titles" localSheetId="0">'ENERO 2023 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8" i="12" l="1"/>
  <c r="A89" i="12" s="1"/>
  <c r="A90" i="12" s="1"/>
  <c r="A91" i="12" s="1"/>
  <c r="A93" i="12" s="1"/>
  <c r="A20" i="12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19" i="12"/>
  <c r="Q126" i="12"/>
  <c r="K126" i="12"/>
  <c r="J126" i="12"/>
  <c r="I126" i="12"/>
  <c r="P125" i="12"/>
  <c r="O125" i="12"/>
  <c r="N125" i="12"/>
  <c r="M125" i="12"/>
  <c r="L125" i="12"/>
  <c r="P124" i="12"/>
  <c r="O124" i="12"/>
  <c r="N124" i="12"/>
  <c r="M124" i="12"/>
  <c r="L124" i="12"/>
  <c r="P123" i="12"/>
  <c r="O123" i="12"/>
  <c r="N123" i="12"/>
  <c r="M123" i="12"/>
  <c r="L123" i="12"/>
  <c r="P121" i="12"/>
  <c r="O121" i="12"/>
  <c r="N121" i="12"/>
  <c r="M121" i="12"/>
  <c r="L121" i="12"/>
  <c r="P120" i="12"/>
  <c r="O120" i="12"/>
  <c r="N120" i="12"/>
  <c r="M120" i="12"/>
  <c r="L120" i="12"/>
  <c r="P119" i="12"/>
  <c r="O119" i="12"/>
  <c r="N119" i="12"/>
  <c r="M119" i="12"/>
  <c r="L119" i="12"/>
  <c r="P117" i="12"/>
  <c r="O117" i="12"/>
  <c r="N117" i="12"/>
  <c r="M117" i="12"/>
  <c r="L117" i="12"/>
  <c r="P116" i="12"/>
  <c r="O116" i="12"/>
  <c r="N116" i="12"/>
  <c r="M116" i="12"/>
  <c r="L116" i="12"/>
  <c r="P115" i="12"/>
  <c r="O115" i="12"/>
  <c r="N115" i="12"/>
  <c r="M115" i="12"/>
  <c r="L115" i="12"/>
  <c r="P114" i="12"/>
  <c r="O114" i="12"/>
  <c r="N114" i="12"/>
  <c r="M114" i="12"/>
  <c r="L114" i="12"/>
  <c r="P113" i="12"/>
  <c r="O113" i="12"/>
  <c r="N113" i="12"/>
  <c r="M113" i="12"/>
  <c r="L113" i="12"/>
  <c r="P111" i="12"/>
  <c r="O111" i="12"/>
  <c r="N111" i="12"/>
  <c r="M111" i="12"/>
  <c r="L111" i="12"/>
  <c r="P110" i="12"/>
  <c r="O110" i="12"/>
  <c r="N110" i="12"/>
  <c r="M110" i="12"/>
  <c r="L110" i="12"/>
  <c r="P109" i="12"/>
  <c r="O109" i="12"/>
  <c r="N109" i="12"/>
  <c r="M109" i="12"/>
  <c r="L109" i="12"/>
  <c r="P108" i="12"/>
  <c r="O108" i="12"/>
  <c r="N108" i="12"/>
  <c r="M108" i="12"/>
  <c r="L108" i="12"/>
  <c r="P107" i="12"/>
  <c r="O107" i="12"/>
  <c r="N107" i="12"/>
  <c r="M107" i="12"/>
  <c r="L107" i="12"/>
  <c r="P106" i="12"/>
  <c r="O106" i="12"/>
  <c r="N106" i="12"/>
  <c r="M106" i="12"/>
  <c r="L106" i="12"/>
  <c r="P105" i="12"/>
  <c r="O105" i="12"/>
  <c r="N105" i="12"/>
  <c r="M105" i="12"/>
  <c r="L105" i="12"/>
  <c r="P104" i="12"/>
  <c r="O104" i="12"/>
  <c r="N104" i="12"/>
  <c r="M104" i="12"/>
  <c r="L104" i="12"/>
  <c r="P102" i="12"/>
  <c r="O102" i="12"/>
  <c r="N102" i="12"/>
  <c r="M102" i="12"/>
  <c r="L102" i="12"/>
  <c r="P101" i="12"/>
  <c r="O101" i="12"/>
  <c r="N101" i="12"/>
  <c r="M101" i="12"/>
  <c r="L101" i="12"/>
  <c r="P100" i="12"/>
  <c r="O100" i="12"/>
  <c r="N100" i="12"/>
  <c r="M100" i="12"/>
  <c r="L100" i="12"/>
  <c r="P99" i="12"/>
  <c r="O99" i="12"/>
  <c r="N99" i="12"/>
  <c r="M99" i="12"/>
  <c r="L99" i="12"/>
  <c r="P97" i="12"/>
  <c r="O97" i="12"/>
  <c r="N97" i="12"/>
  <c r="M97" i="12"/>
  <c r="L97" i="12"/>
  <c r="P96" i="12"/>
  <c r="O96" i="12"/>
  <c r="N96" i="12"/>
  <c r="M96" i="12"/>
  <c r="L96" i="12"/>
  <c r="P95" i="12"/>
  <c r="O95" i="12"/>
  <c r="N95" i="12"/>
  <c r="M95" i="12"/>
  <c r="L95" i="12"/>
  <c r="P94" i="12"/>
  <c r="O94" i="12"/>
  <c r="N94" i="12"/>
  <c r="M94" i="12"/>
  <c r="L94" i="12"/>
  <c r="P93" i="12"/>
  <c r="O93" i="12"/>
  <c r="N93" i="12"/>
  <c r="M93" i="12"/>
  <c r="L93" i="12"/>
  <c r="P91" i="12"/>
  <c r="O91" i="12"/>
  <c r="N91" i="12"/>
  <c r="M91" i="12"/>
  <c r="L91" i="12"/>
  <c r="P90" i="12"/>
  <c r="O90" i="12"/>
  <c r="N90" i="12"/>
  <c r="M90" i="12"/>
  <c r="L90" i="12"/>
  <c r="P87" i="12"/>
  <c r="O87" i="12"/>
  <c r="N87" i="12"/>
  <c r="M87" i="12"/>
  <c r="L87" i="12"/>
  <c r="P86" i="12"/>
  <c r="O86" i="12"/>
  <c r="N86" i="12"/>
  <c r="M86" i="12"/>
  <c r="L86" i="12"/>
  <c r="P85" i="12"/>
  <c r="O85" i="12"/>
  <c r="N85" i="12"/>
  <c r="M85" i="12"/>
  <c r="L85" i="12"/>
  <c r="P84" i="12"/>
  <c r="O84" i="12"/>
  <c r="N84" i="12"/>
  <c r="M84" i="12"/>
  <c r="L84" i="12"/>
  <c r="P83" i="12"/>
  <c r="O83" i="12"/>
  <c r="N83" i="12"/>
  <c r="M83" i="12"/>
  <c r="L83" i="12"/>
  <c r="P82" i="12"/>
  <c r="O82" i="12"/>
  <c r="N82" i="12"/>
  <c r="M82" i="12"/>
  <c r="L82" i="12"/>
  <c r="P81" i="12"/>
  <c r="O81" i="12"/>
  <c r="N81" i="12"/>
  <c r="M81" i="12"/>
  <c r="L81" i="12"/>
  <c r="P80" i="12"/>
  <c r="O80" i="12"/>
  <c r="N80" i="12"/>
  <c r="M80" i="12"/>
  <c r="L80" i="12"/>
  <c r="P79" i="12"/>
  <c r="O79" i="12"/>
  <c r="N79" i="12"/>
  <c r="M79" i="12"/>
  <c r="L79" i="12"/>
  <c r="P78" i="12"/>
  <c r="O78" i="12"/>
  <c r="N78" i="12"/>
  <c r="M78" i="12"/>
  <c r="L78" i="12"/>
  <c r="P77" i="12"/>
  <c r="O77" i="12"/>
  <c r="N77" i="12"/>
  <c r="M77" i="12"/>
  <c r="L77" i="12"/>
  <c r="P76" i="12"/>
  <c r="O76" i="12"/>
  <c r="N76" i="12"/>
  <c r="M76" i="12"/>
  <c r="L76" i="12"/>
  <c r="P75" i="12"/>
  <c r="O75" i="12"/>
  <c r="N75" i="12"/>
  <c r="M75" i="12"/>
  <c r="L75" i="12"/>
  <c r="P74" i="12"/>
  <c r="O74" i="12"/>
  <c r="N74" i="12"/>
  <c r="M74" i="12"/>
  <c r="L74" i="12"/>
  <c r="P73" i="12"/>
  <c r="O73" i="12"/>
  <c r="N73" i="12"/>
  <c r="M73" i="12"/>
  <c r="L73" i="12"/>
  <c r="P72" i="12"/>
  <c r="O72" i="12"/>
  <c r="N72" i="12"/>
  <c r="M72" i="12"/>
  <c r="L72" i="12"/>
  <c r="P71" i="12"/>
  <c r="O71" i="12"/>
  <c r="N71" i="12"/>
  <c r="M71" i="12"/>
  <c r="L71" i="12"/>
  <c r="P70" i="12"/>
  <c r="O70" i="12"/>
  <c r="N70" i="12"/>
  <c r="M70" i="12"/>
  <c r="L70" i="12"/>
  <c r="P69" i="12"/>
  <c r="O69" i="12"/>
  <c r="N69" i="12"/>
  <c r="M69" i="12"/>
  <c r="L69" i="12"/>
  <c r="P68" i="12"/>
  <c r="O68" i="12"/>
  <c r="N68" i="12"/>
  <c r="M68" i="12"/>
  <c r="L68" i="12"/>
  <c r="P67" i="12"/>
  <c r="O67" i="12"/>
  <c r="N67" i="12"/>
  <c r="M67" i="12"/>
  <c r="L67" i="12"/>
  <c r="P66" i="12"/>
  <c r="O66" i="12"/>
  <c r="N66" i="12"/>
  <c r="M66" i="12"/>
  <c r="L66" i="12"/>
  <c r="P65" i="12"/>
  <c r="O65" i="12"/>
  <c r="N65" i="12"/>
  <c r="M65" i="12"/>
  <c r="L65" i="12"/>
  <c r="P64" i="12"/>
  <c r="O64" i="12"/>
  <c r="N64" i="12"/>
  <c r="M64" i="12"/>
  <c r="L64" i="12"/>
  <c r="P63" i="12"/>
  <c r="O63" i="12"/>
  <c r="N63" i="12"/>
  <c r="M63" i="12"/>
  <c r="L63" i="12"/>
  <c r="P62" i="12"/>
  <c r="O62" i="12"/>
  <c r="N62" i="12"/>
  <c r="M62" i="12"/>
  <c r="L62" i="12"/>
  <c r="P61" i="12"/>
  <c r="O61" i="12"/>
  <c r="N61" i="12"/>
  <c r="M61" i="12"/>
  <c r="L61" i="12"/>
  <c r="S60" i="12"/>
  <c r="S126" i="12" s="1"/>
  <c r="P60" i="12"/>
  <c r="O60" i="12"/>
  <c r="N60" i="12"/>
  <c r="M60" i="12"/>
  <c r="L60" i="12"/>
  <c r="P59" i="12"/>
  <c r="O59" i="12"/>
  <c r="N59" i="12"/>
  <c r="M59" i="12"/>
  <c r="L59" i="12"/>
  <c r="P58" i="12"/>
  <c r="O58" i="12"/>
  <c r="N58" i="12"/>
  <c r="M58" i="12"/>
  <c r="L58" i="12"/>
  <c r="P57" i="12"/>
  <c r="O57" i="12"/>
  <c r="N57" i="12"/>
  <c r="M57" i="12"/>
  <c r="L57" i="12"/>
  <c r="P56" i="12"/>
  <c r="O56" i="12"/>
  <c r="N56" i="12"/>
  <c r="M56" i="12"/>
  <c r="L56" i="12"/>
  <c r="P89" i="12"/>
  <c r="O89" i="12"/>
  <c r="N89" i="12"/>
  <c r="M89" i="12"/>
  <c r="L89" i="12"/>
  <c r="P55" i="12"/>
  <c r="O55" i="12"/>
  <c r="N55" i="12"/>
  <c r="M55" i="12"/>
  <c r="L55" i="12"/>
  <c r="P54" i="12"/>
  <c r="O54" i="12"/>
  <c r="N54" i="12"/>
  <c r="M54" i="12"/>
  <c r="L54" i="12"/>
  <c r="P53" i="12"/>
  <c r="O53" i="12"/>
  <c r="N53" i="12"/>
  <c r="M53" i="12"/>
  <c r="L53" i="12"/>
  <c r="P52" i="12"/>
  <c r="O52" i="12"/>
  <c r="N52" i="12"/>
  <c r="M52" i="12"/>
  <c r="L52" i="12"/>
  <c r="P51" i="12"/>
  <c r="O51" i="12"/>
  <c r="N51" i="12"/>
  <c r="M51" i="12"/>
  <c r="L51" i="12"/>
  <c r="P50" i="12"/>
  <c r="O50" i="12"/>
  <c r="N50" i="12"/>
  <c r="M50" i="12"/>
  <c r="L50" i="12"/>
  <c r="P88" i="12"/>
  <c r="O88" i="12"/>
  <c r="N88" i="12"/>
  <c r="M88" i="12"/>
  <c r="L88" i="12"/>
  <c r="P49" i="12"/>
  <c r="O49" i="12"/>
  <c r="N49" i="12"/>
  <c r="M49" i="12"/>
  <c r="L49" i="12"/>
  <c r="P48" i="12"/>
  <c r="O48" i="12"/>
  <c r="N48" i="12"/>
  <c r="M48" i="12"/>
  <c r="L48" i="12"/>
  <c r="P47" i="12"/>
  <c r="O47" i="12"/>
  <c r="N47" i="12"/>
  <c r="M47" i="12"/>
  <c r="L47" i="12"/>
  <c r="P46" i="12"/>
  <c r="O46" i="12"/>
  <c r="N46" i="12"/>
  <c r="M46" i="12"/>
  <c r="L46" i="12"/>
  <c r="P45" i="12"/>
  <c r="O45" i="12"/>
  <c r="N45" i="12"/>
  <c r="M45" i="12"/>
  <c r="L45" i="12"/>
  <c r="P44" i="12"/>
  <c r="O44" i="12"/>
  <c r="N44" i="12"/>
  <c r="M44" i="12"/>
  <c r="L44" i="12"/>
  <c r="P43" i="12"/>
  <c r="O43" i="12"/>
  <c r="N43" i="12"/>
  <c r="M43" i="12"/>
  <c r="L43" i="12"/>
  <c r="P42" i="12"/>
  <c r="O42" i="12"/>
  <c r="N42" i="12"/>
  <c r="M42" i="12"/>
  <c r="L42" i="12"/>
  <c r="P41" i="12"/>
  <c r="O41" i="12"/>
  <c r="N41" i="12"/>
  <c r="M41" i="12"/>
  <c r="L41" i="12"/>
  <c r="P40" i="12"/>
  <c r="O40" i="12"/>
  <c r="N40" i="12"/>
  <c r="M40" i="12"/>
  <c r="L40" i="12"/>
  <c r="P39" i="12"/>
  <c r="O39" i="12"/>
  <c r="N39" i="12"/>
  <c r="M39" i="12"/>
  <c r="L39" i="12"/>
  <c r="P38" i="12"/>
  <c r="O38" i="12"/>
  <c r="N38" i="12"/>
  <c r="M38" i="12"/>
  <c r="L38" i="12"/>
  <c r="P37" i="12"/>
  <c r="O37" i="12"/>
  <c r="N37" i="12"/>
  <c r="M37" i="12"/>
  <c r="L37" i="12"/>
  <c r="P36" i="12"/>
  <c r="O36" i="12"/>
  <c r="N36" i="12"/>
  <c r="M36" i="12"/>
  <c r="L36" i="12"/>
  <c r="P35" i="12"/>
  <c r="O35" i="12"/>
  <c r="N35" i="12"/>
  <c r="M35" i="12"/>
  <c r="L35" i="12"/>
  <c r="P34" i="12"/>
  <c r="O34" i="12"/>
  <c r="N34" i="12"/>
  <c r="M34" i="12"/>
  <c r="L34" i="12"/>
  <c r="P33" i="12"/>
  <c r="O33" i="12"/>
  <c r="N33" i="12"/>
  <c r="M33" i="12"/>
  <c r="L33" i="12"/>
  <c r="P32" i="12"/>
  <c r="O32" i="12"/>
  <c r="N32" i="12"/>
  <c r="M32" i="12"/>
  <c r="L32" i="12"/>
  <c r="P31" i="12"/>
  <c r="O31" i="12"/>
  <c r="N31" i="12"/>
  <c r="M31" i="12"/>
  <c r="L31" i="12"/>
  <c r="P30" i="12"/>
  <c r="O30" i="12"/>
  <c r="N30" i="12"/>
  <c r="M30" i="12"/>
  <c r="L30" i="12"/>
  <c r="P29" i="12"/>
  <c r="O29" i="12"/>
  <c r="N29" i="12"/>
  <c r="M29" i="12"/>
  <c r="L29" i="12"/>
  <c r="P28" i="12"/>
  <c r="O28" i="12"/>
  <c r="N28" i="12"/>
  <c r="M28" i="12"/>
  <c r="L28" i="12"/>
  <c r="P27" i="12"/>
  <c r="O27" i="12"/>
  <c r="N27" i="12"/>
  <c r="M27" i="12"/>
  <c r="L27" i="12"/>
  <c r="P26" i="12"/>
  <c r="O26" i="12"/>
  <c r="N26" i="12"/>
  <c r="M26" i="12"/>
  <c r="L26" i="12"/>
  <c r="P25" i="12"/>
  <c r="O25" i="12"/>
  <c r="N25" i="12"/>
  <c r="M25" i="12"/>
  <c r="L25" i="12"/>
  <c r="P24" i="12"/>
  <c r="O24" i="12"/>
  <c r="N24" i="12"/>
  <c r="M24" i="12"/>
  <c r="L24" i="12"/>
  <c r="P23" i="12"/>
  <c r="O23" i="12"/>
  <c r="N23" i="12"/>
  <c r="M23" i="12"/>
  <c r="L23" i="12"/>
  <c r="P22" i="12"/>
  <c r="O22" i="12"/>
  <c r="N22" i="12"/>
  <c r="M22" i="12"/>
  <c r="L22" i="12"/>
  <c r="P21" i="12"/>
  <c r="O21" i="12"/>
  <c r="N21" i="12"/>
  <c r="M21" i="12"/>
  <c r="L21" i="12"/>
  <c r="P20" i="12"/>
  <c r="O20" i="12"/>
  <c r="N20" i="12"/>
  <c r="M20" i="12"/>
  <c r="L20" i="12"/>
  <c r="P19" i="12"/>
  <c r="O19" i="12"/>
  <c r="N19" i="12"/>
  <c r="M19" i="12"/>
  <c r="L19" i="12"/>
  <c r="P18" i="12"/>
  <c r="O18" i="12"/>
  <c r="N18" i="12"/>
  <c r="M18" i="12"/>
  <c r="L18" i="12"/>
  <c r="T124" i="12" l="1"/>
  <c r="V124" i="12" s="1"/>
  <c r="T121" i="12"/>
  <c r="V121" i="12" s="1"/>
  <c r="T64" i="12"/>
  <c r="V64" i="12" s="1"/>
  <c r="T72" i="12"/>
  <c r="V72" i="12" s="1"/>
  <c r="T80" i="12"/>
  <c r="V80" i="12" s="1"/>
  <c r="T90" i="12"/>
  <c r="V90" i="12" s="1"/>
  <c r="T119" i="12"/>
  <c r="V119" i="12" s="1"/>
  <c r="U62" i="12"/>
  <c r="T63" i="12"/>
  <c r="V63" i="12" s="1"/>
  <c r="T71" i="12"/>
  <c r="V71" i="12" s="1"/>
  <c r="U78" i="12"/>
  <c r="T79" i="12"/>
  <c r="V79" i="12" s="1"/>
  <c r="T87" i="12"/>
  <c r="V87" i="12" s="1"/>
  <c r="R119" i="12"/>
  <c r="T20" i="12"/>
  <c r="V20" i="12" s="1"/>
  <c r="T24" i="12"/>
  <c r="V24" i="12" s="1"/>
  <c r="T28" i="12"/>
  <c r="V28" i="12" s="1"/>
  <c r="T32" i="12"/>
  <c r="V32" i="12" s="1"/>
  <c r="T36" i="12"/>
  <c r="V36" i="12" s="1"/>
  <c r="T40" i="12"/>
  <c r="V40" i="12" s="1"/>
  <c r="T44" i="12"/>
  <c r="V44" i="12" s="1"/>
  <c r="T55" i="12"/>
  <c r="V55" i="12" s="1"/>
  <c r="T105" i="12"/>
  <c r="V105" i="12" s="1"/>
  <c r="T109" i="12"/>
  <c r="V109" i="12" s="1"/>
  <c r="T114" i="12"/>
  <c r="V114" i="12" s="1"/>
  <c r="U59" i="12"/>
  <c r="T18" i="12"/>
  <c r="T22" i="12"/>
  <c r="V22" i="12" s="1"/>
  <c r="T26" i="12"/>
  <c r="V26" i="12" s="1"/>
  <c r="T30" i="12"/>
  <c r="V30" i="12" s="1"/>
  <c r="T34" i="12"/>
  <c r="V34" i="12" s="1"/>
  <c r="T38" i="12"/>
  <c r="V38" i="12" s="1"/>
  <c r="T42" i="12"/>
  <c r="V42" i="12" s="1"/>
  <c r="T46" i="12"/>
  <c r="V46" i="12" s="1"/>
  <c r="U49" i="12"/>
  <c r="U53" i="12"/>
  <c r="U89" i="12"/>
  <c r="U56" i="12"/>
  <c r="T57" i="12"/>
  <c r="V57" i="12" s="1"/>
  <c r="T67" i="12"/>
  <c r="V67" i="12" s="1"/>
  <c r="T75" i="12"/>
  <c r="V75" i="12" s="1"/>
  <c r="T83" i="12"/>
  <c r="V83" i="12" s="1"/>
  <c r="R96" i="12"/>
  <c r="T107" i="12"/>
  <c r="V107" i="12" s="1"/>
  <c r="T116" i="12"/>
  <c r="V116" i="12" s="1"/>
  <c r="U20" i="12"/>
  <c r="U22" i="12"/>
  <c r="U28" i="12"/>
  <c r="U30" i="12"/>
  <c r="U36" i="12"/>
  <c r="U38" i="12"/>
  <c r="U44" i="12"/>
  <c r="U46" i="12"/>
  <c r="R57" i="12"/>
  <c r="U70" i="12"/>
  <c r="U86" i="12"/>
  <c r="U114" i="12"/>
  <c r="U19" i="12"/>
  <c r="U27" i="12"/>
  <c r="U35" i="12"/>
  <c r="U43" i="12"/>
  <c r="U48" i="12"/>
  <c r="T88" i="12"/>
  <c r="V88" i="12" s="1"/>
  <c r="R51" i="12"/>
  <c r="U52" i="12"/>
  <c r="T56" i="12"/>
  <c r="V56" i="12" s="1"/>
  <c r="R64" i="12"/>
  <c r="R67" i="12"/>
  <c r="T68" i="12"/>
  <c r="V68" i="12" s="1"/>
  <c r="R80" i="12"/>
  <c r="T84" i="12"/>
  <c r="V84" i="12" s="1"/>
  <c r="T93" i="12"/>
  <c r="V93" i="12" s="1"/>
  <c r="T97" i="12"/>
  <c r="V97" i="12" s="1"/>
  <c r="U100" i="12"/>
  <c r="U106" i="12"/>
  <c r="U110" i="12"/>
  <c r="T111" i="12"/>
  <c r="V111" i="12" s="1"/>
  <c r="U117" i="12"/>
  <c r="U123" i="12"/>
  <c r="T19" i="12"/>
  <c r="V19" i="12" s="1"/>
  <c r="T23" i="12"/>
  <c r="V23" i="12" s="1"/>
  <c r="T27" i="12"/>
  <c r="V27" i="12" s="1"/>
  <c r="T31" i="12"/>
  <c r="V31" i="12" s="1"/>
  <c r="T35" i="12"/>
  <c r="V35" i="12" s="1"/>
  <c r="T39" i="12"/>
  <c r="V39" i="12" s="1"/>
  <c r="T43" i="12"/>
  <c r="V43" i="12" s="1"/>
  <c r="T47" i="12"/>
  <c r="V47" i="12" s="1"/>
  <c r="U88" i="12"/>
  <c r="T50" i="12"/>
  <c r="V50" i="12" s="1"/>
  <c r="T54" i="12"/>
  <c r="V54" i="12" s="1"/>
  <c r="U54" i="12"/>
  <c r="T60" i="12"/>
  <c r="V60" i="12" s="1"/>
  <c r="R72" i="12"/>
  <c r="T76" i="12"/>
  <c r="V76" i="12" s="1"/>
  <c r="R90" i="12"/>
  <c r="T94" i="12"/>
  <c r="V94" i="12" s="1"/>
  <c r="U94" i="12"/>
  <c r="T95" i="12"/>
  <c r="V95" i="12" s="1"/>
  <c r="T100" i="12"/>
  <c r="V100" i="12" s="1"/>
  <c r="U108" i="12"/>
  <c r="R116" i="12"/>
  <c r="U21" i="12"/>
  <c r="R23" i="12"/>
  <c r="U29" i="12"/>
  <c r="R31" i="12"/>
  <c r="U37" i="12"/>
  <c r="R39" i="12"/>
  <c r="U45" i="12"/>
  <c r="U50" i="12"/>
  <c r="T53" i="12"/>
  <c r="V53" i="12" s="1"/>
  <c r="R54" i="12"/>
  <c r="T58" i="12"/>
  <c r="V58" i="12" s="1"/>
  <c r="U58" i="12"/>
  <c r="U65" i="12"/>
  <c r="U67" i="12"/>
  <c r="U73" i="12"/>
  <c r="U75" i="12"/>
  <c r="U81" i="12"/>
  <c r="U83" i="12"/>
  <c r="U91" i="12"/>
  <c r="U93" i="12"/>
  <c r="R95" i="12"/>
  <c r="U104" i="12"/>
  <c r="U111" i="12"/>
  <c r="R114" i="12"/>
  <c r="U120" i="12"/>
  <c r="U124" i="12"/>
  <c r="U23" i="12"/>
  <c r="U24" i="12"/>
  <c r="U26" i="12"/>
  <c r="U31" i="12"/>
  <c r="U32" i="12"/>
  <c r="U34" i="12"/>
  <c r="U39" i="12"/>
  <c r="U40" i="12"/>
  <c r="U42" i="12"/>
  <c r="R50" i="12"/>
  <c r="U55" i="12"/>
  <c r="R63" i="12"/>
  <c r="U66" i="12"/>
  <c r="R68" i="12"/>
  <c r="R71" i="12"/>
  <c r="U74" i="12"/>
  <c r="R76" i="12"/>
  <c r="U82" i="12"/>
  <c r="R84" i="12"/>
  <c r="U102" i="12"/>
  <c r="U105" i="12"/>
  <c r="R111" i="12"/>
  <c r="U115" i="12"/>
  <c r="U121" i="12"/>
  <c r="R124" i="12"/>
  <c r="R19" i="12"/>
  <c r="U25" i="12"/>
  <c r="R27" i="12"/>
  <c r="U33" i="12"/>
  <c r="R35" i="12"/>
  <c r="U41" i="12"/>
  <c r="R43" i="12"/>
  <c r="T51" i="12"/>
  <c r="V51" i="12" s="1"/>
  <c r="U57" i="12"/>
  <c r="U61" i="12"/>
  <c r="U63" i="12"/>
  <c r="U69" i="12"/>
  <c r="U71" i="12"/>
  <c r="U77" i="12"/>
  <c r="U79" i="12"/>
  <c r="U85" i="12"/>
  <c r="U87" i="12"/>
  <c r="U95" i="12"/>
  <c r="T96" i="12"/>
  <c r="V96" i="12" s="1"/>
  <c r="U97" i="12"/>
  <c r="T99" i="12"/>
  <c r="V99" i="12" s="1"/>
  <c r="U99" i="12"/>
  <c r="U101" i="12"/>
  <c r="T102" i="12"/>
  <c r="V102" i="12" s="1"/>
  <c r="R105" i="12"/>
  <c r="R107" i="12"/>
  <c r="R109" i="12"/>
  <c r="U113" i="12"/>
  <c r="R121" i="12"/>
  <c r="U125" i="12"/>
  <c r="T29" i="12"/>
  <c r="V29" i="12" s="1"/>
  <c r="R29" i="12"/>
  <c r="T33" i="12"/>
  <c r="V33" i="12" s="1"/>
  <c r="R33" i="12"/>
  <c r="T37" i="12"/>
  <c r="V37" i="12" s="1"/>
  <c r="R37" i="12"/>
  <c r="N126" i="12"/>
  <c r="T69" i="12"/>
  <c r="V69" i="12" s="1"/>
  <c r="R69" i="12"/>
  <c r="R102" i="12"/>
  <c r="R20" i="12"/>
  <c r="R24" i="12"/>
  <c r="R28" i="12"/>
  <c r="R32" i="12"/>
  <c r="R36" i="12"/>
  <c r="R40" i="12"/>
  <c r="R44" i="12"/>
  <c r="R47" i="12"/>
  <c r="R58" i="12"/>
  <c r="T62" i="12"/>
  <c r="V62" i="12" s="1"/>
  <c r="R62" i="12"/>
  <c r="T66" i="12"/>
  <c r="V66" i="12" s="1"/>
  <c r="R66" i="12"/>
  <c r="T70" i="12"/>
  <c r="V70" i="12" s="1"/>
  <c r="R70" i="12"/>
  <c r="T74" i="12"/>
  <c r="V74" i="12" s="1"/>
  <c r="R74" i="12"/>
  <c r="T78" i="12"/>
  <c r="V78" i="12" s="1"/>
  <c r="R78" i="12"/>
  <c r="T82" i="12"/>
  <c r="V82" i="12" s="1"/>
  <c r="R82" i="12"/>
  <c r="T86" i="12"/>
  <c r="V86" i="12" s="1"/>
  <c r="R86" i="12"/>
  <c r="A94" i="12"/>
  <c r="A96" i="12" s="1"/>
  <c r="A95" i="12"/>
  <c r="A97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3" i="12" s="1"/>
  <c r="A114" i="12" s="1"/>
  <c r="A115" i="12" s="1"/>
  <c r="A116" i="12" s="1"/>
  <c r="A117" i="12" s="1"/>
  <c r="A119" i="12" s="1"/>
  <c r="A120" i="12" s="1"/>
  <c r="A121" i="12" s="1"/>
  <c r="A123" i="12" s="1"/>
  <c r="A124" i="12" s="1"/>
  <c r="A125" i="12" s="1"/>
  <c r="T115" i="12"/>
  <c r="V115" i="12" s="1"/>
  <c r="R115" i="12"/>
  <c r="T125" i="12"/>
  <c r="V125" i="12" s="1"/>
  <c r="R125" i="12"/>
  <c r="P126" i="12"/>
  <c r="V18" i="12"/>
  <c r="T21" i="12"/>
  <c r="V21" i="12" s="1"/>
  <c r="R21" i="12"/>
  <c r="T25" i="12"/>
  <c r="V25" i="12" s="1"/>
  <c r="R25" i="12"/>
  <c r="T41" i="12"/>
  <c r="V41" i="12" s="1"/>
  <c r="R41" i="12"/>
  <c r="T45" i="12"/>
  <c r="V45" i="12" s="1"/>
  <c r="R45" i="12"/>
  <c r="U18" i="12"/>
  <c r="R55" i="12"/>
  <c r="T61" i="12"/>
  <c r="V61" i="12" s="1"/>
  <c r="R61" i="12"/>
  <c r="T65" i="12"/>
  <c r="V65" i="12" s="1"/>
  <c r="R65" i="12"/>
  <c r="T73" i="12"/>
  <c r="V73" i="12" s="1"/>
  <c r="R73" i="12"/>
  <c r="T77" i="12"/>
  <c r="V77" i="12" s="1"/>
  <c r="R77" i="12"/>
  <c r="T81" i="12"/>
  <c r="V81" i="12" s="1"/>
  <c r="R81" i="12"/>
  <c r="T85" i="12"/>
  <c r="V85" i="12" s="1"/>
  <c r="R85" i="12"/>
  <c r="T91" i="12"/>
  <c r="V91" i="12" s="1"/>
  <c r="R91" i="12"/>
  <c r="R94" i="12"/>
  <c r="O126" i="12"/>
  <c r="R18" i="12"/>
  <c r="R22" i="12"/>
  <c r="R26" i="12"/>
  <c r="R30" i="12"/>
  <c r="R34" i="12"/>
  <c r="R38" i="12"/>
  <c r="R42" i="12"/>
  <c r="R46" i="12"/>
  <c r="U51" i="12"/>
  <c r="R93" i="12"/>
  <c r="T101" i="12"/>
  <c r="V101" i="12" s="1"/>
  <c r="R101" i="12"/>
  <c r="T104" i="12"/>
  <c r="V104" i="12" s="1"/>
  <c r="R104" i="12"/>
  <c r="T106" i="12"/>
  <c r="V106" i="12" s="1"/>
  <c r="R106" i="12"/>
  <c r="T113" i="12"/>
  <c r="V113" i="12" s="1"/>
  <c r="R113" i="12"/>
  <c r="T123" i="12"/>
  <c r="V123" i="12" s="1"/>
  <c r="R123" i="12"/>
  <c r="U47" i="12"/>
  <c r="T48" i="12"/>
  <c r="V48" i="12" s="1"/>
  <c r="R49" i="12"/>
  <c r="U60" i="12"/>
  <c r="U64" i="12"/>
  <c r="U68" i="12"/>
  <c r="U72" i="12"/>
  <c r="U76" i="12"/>
  <c r="U80" i="12"/>
  <c r="U84" i="12"/>
  <c r="U90" i="12"/>
  <c r="R100" i="12"/>
  <c r="U109" i="12"/>
  <c r="T110" i="12"/>
  <c r="V110" i="12" s="1"/>
  <c r="R110" i="12"/>
  <c r="U119" i="12"/>
  <c r="T120" i="12"/>
  <c r="V120" i="12" s="1"/>
  <c r="R120" i="12"/>
  <c r="L126" i="12"/>
  <c r="M126" i="12"/>
  <c r="R48" i="12"/>
  <c r="T49" i="12"/>
  <c r="V49" i="12" s="1"/>
  <c r="R88" i="12"/>
  <c r="T52" i="12"/>
  <c r="V52" i="12" s="1"/>
  <c r="R52" i="12"/>
  <c r="R53" i="12"/>
  <c r="T89" i="12"/>
  <c r="V89" i="12" s="1"/>
  <c r="R89" i="12"/>
  <c r="R56" i="12"/>
  <c r="T59" i="12"/>
  <c r="V59" i="12" s="1"/>
  <c r="R59" i="12"/>
  <c r="R60" i="12"/>
  <c r="R75" i="12"/>
  <c r="R79" i="12"/>
  <c r="R83" i="12"/>
  <c r="R87" i="12"/>
  <c r="U96" i="12"/>
  <c r="R97" i="12"/>
  <c r="R99" i="12"/>
  <c r="U107" i="12"/>
  <c r="T108" i="12"/>
  <c r="V108" i="12" s="1"/>
  <c r="R108" i="12"/>
  <c r="U116" i="12"/>
  <c r="T117" i="12"/>
  <c r="V117" i="12" s="1"/>
  <c r="R117" i="12"/>
  <c r="V126" i="12" l="1"/>
  <c r="U126" i="12"/>
  <c r="R126" i="12"/>
  <c r="T126" i="12"/>
</calcChain>
</file>

<file path=xl/sharedStrings.xml><?xml version="1.0" encoding="utf-8"?>
<sst xmlns="http://schemas.openxmlformats.org/spreadsheetml/2006/main" count="549" uniqueCount="259">
  <si>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</si>
  <si>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</si>
  <si>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</si>
  <si>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</si>
  <si>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</si>
  <si>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</si>
  <si>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</si>
  <si>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Vigencia Nombramiento Temporal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</si>
  <si>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</si>
  <si>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</si>
  <si>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</si>
  <si>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</si>
  <si>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</si>
  <si>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</si>
  <si>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</si>
  <si>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</si>
  <si>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</si>
  <si>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</si>
  <si>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</si>
  <si>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</si>
  <si>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</si>
  <si>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</si>
  <si>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</si>
  <si>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</si>
  <si>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</si>
  <si>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</si>
  <si>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</si>
  <si>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</si>
  <si>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</si>
  <si>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</si>
  <si>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</si>
  <si>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AMALIA ALTAGRACIA POLANCO ROSA</t>
  </si>
  <si>
    <t>TECNICO ADM</t>
  </si>
  <si>
    <t>TEMPORAL</t>
  </si>
  <si>
    <t>FEM</t>
  </si>
  <si>
    <t>ERICK DEIVY REYES BALBI</t>
  </si>
  <si>
    <t>MASC</t>
  </si>
  <si>
    <t>ROSANNA MARIA JIMENEZ DOTEL</t>
  </si>
  <si>
    <t>ENCARGADO DEPARTAMENTO ADMINISTRATIVO</t>
  </si>
  <si>
    <t>Departamento de Compras y Contrataciones</t>
  </si>
  <si>
    <t>NATASHA LOPEZ ABATE</t>
  </si>
  <si>
    <t>ANALISTA DE COMPRAS Y CONTRATACIONES</t>
  </si>
  <si>
    <t>INGRID NIURKIBEL SALVADOR MEDINA</t>
  </si>
  <si>
    <t>VANESSA PAOLA RODRIGUEZ TORRES</t>
  </si>
  <si>
    <t>Departamento de Difusión y Relaciones Públicas</t>
  </si>
  <si>
    <t>CANDY MARIELYS NIN ESTEVEZ</t>
  </si>
  <si>
    <t>PERIODISTA</t>
  </si>
  <si>
    <t>MARILANDA RAMIREZ ENCARNACION</t>
  </si>
  <si>
    <t>ANA PATRICIA MORA RAMIS</t>
  </si>
  <si>
    <t>ENCARGADO DIFUSION Y RELACIONES PUBLICAS</t>
  </si>
  <si>
    <t>Departamento de Fiscalización</t>
  </si>
  <si>
    <t>JOEL OLEA TIBURCIO</t>
  </si>
  <si>
    <t>ANALISTA DE CONTROL INTERNO</t>
  </si>
  <si>
    <t>Departamento de Lenguas Extranjeras</t>
  </si>
  <si>
    <t>ZOMNIA MARGARITA SCHOTT LOPEZ</t>
  </si>
  <si>
    <t xml:space="preserve">ENCARGADA DE LENGUAS EXTRANJERAS </t>
  </si>
  <si>
    <t>Departamento de Publicaciones</t>
  </si>
  <si>
    <t>MIGUELINA M. DE LA ALTAGRACIA CRESP</t>
  </si>
  <si>
    <t xml:space="preserve">ENCARGADO DE PUBLICACIONES </t>
  </si>
  <si>
    <t>VILMA EUNICE DEL CARMEN MARTINEZ AR</t>
  </si>
  <si>
    <t>CORRECTOR (A) DE ESTILO</t>
  </si>
  <si>
    <t>Departamento de Tecnología de la Información y Comunicación</t>
  </si>
  <si>
    <t>GREGORIO DE LA ROSA</t>
  </si>
  <si>
    <t>SOPORTE TECNICO</t>
  </si>
  <si>
    <t>DOMINGA ENCARNACION PEREZ</t>
  </si>
  <si>
    <t>TOMAS EUGENIO ALVAREZ CARBONELL</t>
  </si>
  <si>
    <t>ENCARGADO DE SEGURIDAD Y MONITOREO TIC</t>
  </si>
  <si>
    <t>Departamento Desarrollo Institucional</t>
  </si>
  <si>
    <t>MARIA LEONOR DIAZ CONCEPCION</t>
  </si>
  <si>
    <t>ANALISTA DE DESARROLLO ORGANIZACIONAL</t>
  </si>
  <si>
    <t>Departamento Desarrollo Profesoral</t>
  </si>
  <si>
    <t>DOMINGA ENCARNACION FORTUNA</t>
  </si>
  <si>
    <t>ANALISTA DE EVALUACION INSTITUCIONAL</t>
  </si>
  <si>
    <t>Departamento Desempeño y Capacitación</t>
  </si>
  <si>
    <t>ANGELA DARIZA NOLASCO CHARLIE</t>
  </si>
  <si>
    <t>ANALISTA DE CAPACITACION Y DESEMPEÑO</t>
  </si>
  <si>
    <t>AURA MARINA JUAN SORI</t>
  </si>
  <si>
    <t>ENCARGADO DE CAPACITACION Y DESEMPEÑO</t>
  </si>
  <si>
    <t>Departamento Formulación, Monitoreo y Evaluación PPP</t>
  </si>
  <si>
    <t>ELIZABETH RIODIN DIAZ</t>
  </si>
  <si>
    <t>ANALISTA FORMULAC, MONITOREO Y EVALUAC PPP</t>
  </si>
  <si>
    <t>Departamento Jurídico</t>
  </si>
  <si>
    <t>CRUCITANIA TRINIDAD CALDERON</t>
  </si>
  <si>
    <t>ANALISTA LEGAL</t>
  </si>
  <si>
    <t>JOSE ELIAS HERNANDEZ FRIAS</t>
  </si>
  <si>
    <t>Departamento Reclutamiento y Selección</t>
  </si>
  <si>
    <t>LAURA PATRICIA MORALES CABRERA</t>
  </si>
  <si>
    <t>ANALISTA DE RECLUTAMIENTO Y SELECCIÓN</t>
  </si>
  <si>
    <t>Departamento Recursos para el Aprendizaje</t>
  </si>
  <si>
    <t>MERCEDES ELEONOR FLORES DI RAGO</t>
  </si>
  <si>
    <t>BIBLIOTECARIO</t>
  </si>
  <si>
    <t>TERESA MERCEDES BAUTISTA NUÑEZ</t>
  </si>
  <si>
    <t>COORDINADOR DE PROYECTOS</t>
  </si>
  <si>
    <t>NAHOMI RICHEL NUÑEZ SOTO</t>
  </si>
  <si>
    <t>TÉCNICO DE PROGRAMACIÓ DE BIBLIOTECA</t>
  </si>
  <si>
    <t>Departamento Registro, Control y Nómina</t>
  </si>
  <si>
    <t>MAYRA MIGUELINA LARA GUZMAN</t>
  </si>
  <si>
    <t>ENCARGADO DE REGISTRO, CONTROL Y NOMINA</t>
  </si>
  <si>
    <t>JOSE DE JESUS ROSARIO BATISTA</t>
  </si>
  <si>
    <t>ANALISTA DE REGISTRO, CONTROL Y NOMINA</t>
  </si>
  <si>
    <t>Dirección de Centros Cogestionados</t>
  </si>
  <si>
    <t>JUSMERY MAGDALENA LORENZO DE LA CRU</t>
  </si>
  <si>
    <t>BERKI YOSELIN TAVERAS SANCHEZ</t>
  </si>
  <si>
    <t>Dirección de Gestión Admisiones y Registro</t>
  </si>
  <si>
    <t>YUDELKA DOLORES CIPRIAN CEPEDA</t>
  </si>
  <si>
    <t>DIRECTOR GESTION DE ADMISIONES Y REGISTRO</t>
  </si>
  <si>
    <t>Dirección de Investigación</t>
  </si>
  <si>
    <t>YOHANNA TAMAL HERNANDEZ CONSORO</t>
  </si>
  <si>
    <t xml:space="preserve">COORDINADORA DE INVESTIGACION </t>
  </si>
  <si>
    <t>EDISON JAVIER RODRIGUEZ DIAZ</t>
  </si>
  <si>
    <t>ANALISTA DE INVESTIGACION</t>
  </si>
  <si>
    <t>GREGORY ANTONIO SANTOS MARTINEZ</t>
  </si>
  <si>
    <t>PROGRAMADOR DE SOFTWARE</t>
  </si>
  <si>
    <t xml:space="preserve">Dirección de Planificación y Desarrollo </t>
  </si>
  <si>
    <t>WILSON CONTRERAS CONSTANZA</t>
  </si>
  <si>
    <t>ANALISTA DE DATOS</t>
  </si>
  <si>
    <t>PEDRO ARTURO DEL VILLAR STRIDDELS</t>
  </si>
  <si>
    <t>ANALISTA DE PLANIFICACION Y DESARROLLO</t>
  </si>
  <si>
    <t>Dirección de Postgrado y Educación Permanente</t>
  </si>
  <si>
    <t>ROSSELY SECUNDINA ALCANTARA PINA</t>
  </si>
  <si>
    <t>MILAGROS LUNA RODRIGUEZ</t>
  </si>
  <si>
    <t>COORDINADOR (A) PEDAGOGICO (A</t>
  </si>
  <si>
    <t>MARIBEL NUÑEZ MENDEZ</t>
  </si>
  <si>
    <t xml:space="preserve">COORDINADOR DE POSTGRADO Y EDUC. PERMANENTE </t>
  </si>
  <si>
    <t>ELBA GABRIELA PICHARDO JIMENEZ</t>
  </si>
  <si>
    <t>MARIA DEL ROSARIO</t>
  </si>
  <si>
    <t>Dirección de Extensión</t>
  </si>
  <si>
    <t>GENARINA ALTAGRACIA SANTOS PEREZ DE</t>
  </si>
  <si>
    <t>Dirección de Proyección Institucional</t>
  </si>
  <si>
    <t>EURIS ENMANUEL ALONZO GERMAN</t>
  </si>
  <si>
    <t>ENCARGADO DE MERCADEO</t>
  </si>
  <si>
    <t>SANTA JIMENEZ CASTILLO DE FELIZ</t>
  </si>
  <si>
    <t xml:space="preserve">DIRECTOR (A) DE PROYECCION INSTITUCIONAL </t>
  </si>
  <si>
    <t>MIOSOTIS BELLANIRIS DE LA ROSA ENCA</t>
  </si>
  <si>
    <t>COORDINADOR(A) DE PROYECCIÓN INSTITUCIONAL</t>
  </si>
  <si>
    <t>División Activos Fijos</t>
  </si>
  <si>
    <t>ELISANDRE POLANCO FRANCE</t>
  </si>
  <si>
    <t>ENCARGADO ACTIVOS FIJOS</t>
  </si>
  <si>
    <t>CAROLINA GARABITOS</t>
  </si>
  <si>
    <t>TÉCNICO DE CONTROL DE BIENES</t>
  </si>
  <si>
    <t>División Calidad en la Gestión</t>
  </si>
  <si>
    <t>AUIRDA CESARINA RAMIREZ</t>
  </si>
  <si>
    <t>ANALISTA DE CALIDAD EN LA GESTION</t>
  </si>
  <si>
    <t>TERESA MIGUELINA TAPIA SANCHEZ</t>
  </si>
  <si>
    <t>AHSLEY SCARLLETT GARCIA</t>
  </si>
  <si>
    <t>TÉCNICO DE CALIDAD EN LA GESTION</t>
  </si>
  <si>
    <t>División de Archivo y Correspondencia</t>
  </si>
  <si>
    <t>ROSANNA POLANCO VASQUEZ</t>
  </si>
  <si>
    <t>TECNICO DE ARCHIVISTICA</t>
  </si>
  <si>
    <t>YANERY ROMERO BATISTA</t>
  </si>
  <si>
    <t>División de Contabilidad</t>
  </si>
  <si>
    <t>MARBELYS CAROLINA BAEZ DE OLEO</t>
  </si>
  <si>
    <t xml:space="preserve">TECNICO DE CONTABILIDAD </t>
  </si>
  <si>
    <t>MAGDALENA MARIA MARIÑEZ GUZMAN</t>
  </si>
  <si>
    <t>CONTADOR</t>
  </si>
  <si>
    <t>CARLIXTA DE LA ROSA</t>
  </si>
  <si>
    <t>ENCARGADO (A) DE DIVISION DE CONTABILIDAD</t>
  </si>
  <si>
    <t xml:space="preserve">División de Gestión de Bibliotecas </t>
  </si>
  <si>
    <t>FRANCISCO ALBERTO DE LA ROSA AMARAN</t>
  </si>
  <si>
    <t>TECNICO DE BIBLIOTECA</t>
  </si>
  <si>
    <t>RICHARD ANTONIO PAULA MENDEZ</t>
  </si>
  <si>
    <t>División de Presupuesto</t>
  </si>
  <si>
    <t>QUIRSA MARISOL BAEZ SOTO</t>
  </si>
  <si>
    <t>ENCARGADO PRESUPUESTO</t>
  </si>
  <si>
    <t>División de Tesorería</t>
  </si>
  <si>
    <t>MARIA ALTAGRACIA MENDEZ TAVAREZ</t>
  </si>
  <si>
    <t>TÉCNICO DE PRESUPUESTO</t>
  </si>
  <si>
    <t>JANE BERNALYS VILLAR DIAZ</t>
  </si>
  <si>
    <t>ANALISTA DE CUENTAS POR PAGAR</t>
  </si>
  <si>
    <t>JUANA ENEROLISA SORIANO FABIAN</t>
  </si>
  <si>
    <t>División Desarrollo e Implementación Sistemas</t>
  </si>
  <si>
    <t>ROBERTO CARLOS MAYI  SANTANA</t>
  </si>
  <si>
    <t>División Ingeniería y Planta Física</t>
  </si>
  <si>
    <t>LILIANA DE LA ROSA GARCIA</t>
  </si>
  <si>
    <t>ARQUITECTO</t>
  </si>
  <si>
    <t>NAIFE VELEZ GITTE</t>
  </si>
  <si>
    <t xml:space="preserve">ENCARGADO (A) DE DIVISION DE INGENIERIA Y PLANTA FISICA </t>
  </si>
  <si>
    <t>HEIDI MELISSA OGANDO ADAMES</t>
  </si>
  <si>
    <t>INGENIERO</t>
  </si>
  <si>
    <t>División Seguridad y Monitoreo TIC</t>
  </si>
  <si>
    <t>ANGELA MARIA DE JESUS MONTERO</t>
  </si>
  <si>
    <t>ADMINISTRADOR DE MONITOREO</t>
  </si>
  <si>
    <t>División Servicios Generales</t>
  </si>
  <si>
    <t>JUAN RAFAEL MEDINA PIMENTEL</t>
  </si>
  <si>
    <t>ENCARGADO DIV. SEGURIDAD Y RIESGO</t>
  </si>
  <si>
    <t>LIDIA MARGARITA RINCON GUZMAN</t>
  </si>
  <si>
    <t>TECNICO DE PLATAFORMAS EDUCATIVAS</t>
  </si>
  <si>
    <t xml:space="preserve">Vicerrectoría Académica </t>
  </si>
  <si>
    <t>CLAUDIA MARIA BRENES GARDEN</t>
  </si>
  <si>
    <t>Vicerrectoría de Investigación y Postgrado</t>
  </si>
  <si>
    <t>BISMAR GALAN GALVEZ</t>
  </si>
  <si>
    <t>ESPECIALISTA EN PROGRAMAS</t>
  </si>
  <si>
    <t>VICTOR LIRIA OZUNA</t>
  </si>
  <si>
    <t xml:space="preserve">DIRECTOR DE ESCUELA DE FORMACION DE DIRECTORES </t>
  </si>
  <si>
    <t>Recinto Eugenio María de Hostos</t>
  </si>
  <si>
    <t>Dirección Académica</t>
  </si>
  <si>
    <t>YULIS HEREDIA</t>
  </si>
  <si>
    <t xml:space="preserve">TECNICO ACADEMICO </t>
  </si>
  <si>
    <t>División Recursos Humanos</t>
  </si>
  <si>
    <t>MARIA ELIZABETH BELTRE ALCANTARA</t>
  </si>
  <si>
    <t>TECNICO DE RECURSOS HUMANOS</t>
  </si>
  <si>
    <t>División Tecnología de la Información y Comunicación</t>
  </si>
  <si>
    <t>SANTA MONTERO MONTERO</t>
  </si>
  <si>
    <t>Departamento de Bienestar Estudiantil</t>
  </si>
  <si>
    <t>ROSA AMADA MINIEL SANCHEZ</t>
  </si>
  <si>
    <t>ORIENTADOR (A) ESTUDIANTIL</t>
  </si>
  <si>
    <t>División de Admisiones</t>
  </si>
  <si>
    <t>VICTORIA DEL CARMEN LIRANZO RODRIGU</t>
  </si>
  <si>
    <t>TECNICO DE ADMISIONES</t>
  </si>
  <si>
    <t>Recinto Emilio Prud´Homme</t>
  </si>
  <si>
    <t>ALEXANDRA MARIA FONDEUR SANCHEZ</t>
  </si>
  <si>
    <t>ROSANNY JOSEFINA TAVAREZ ORTEGA</t>
  </si>
  <si>
    <t>ANALISTA BIENESTAR ESTUDIANTIL</t>
  </si>
  <si>
    <t>MARIA ELIZABETH TAVAREZ ABREU</t>
  </si>
  <si>
    <t>ENCARGADO DE ADMISIONES</t>
  </si>
  <si>
    <t xml:space="preserve">Division de Extensión </t>
  </si>
  <si>
    <t>NEFTALI WILFRIDO EUGENIA CASTILLO</t>
  </si>
  <si>
    <t>ENCARGADO (A) DE DIVISION DE EXTENSION</t>
  </si>
  <si>
    <t>01-05-20223</t>
  </si>
  <si>
    <t>Recinto Félix Evaristo Mejía</t>
  </si>
  <si>
    <t>Dirección Administrativa y Financiera</t>
  </si>
  <si>
    <t>LUIS ANTONIO PEREZ ARIAS</t>
  </si>
  <si>
    <t>DIRECTOR ADMINISTRATIVO Y FINANCIERO</t>
  </si>
  <si>
    <t>NIURKA ALTAGRACIA BAEZ DE LEON</t>
  </si>
  <si>
    <t>ENCARGADO CALIDAD EN LA GESTION</t>
  </si>
  <si>
    <t>OLGA DILIA ZAPATA FERNANDEZ</t>
  </si>
  <si>
    <t>División de Bienestar Estudiantil</t>
  </si>
  <si>
    <t>ERNI SANAE PEREZ CHAVEZ</t>
  </si>
  <si>
    <t>División de Orientación</t>
  </si>
  <si>
    <t>CONFESORA ALTAGRACIA MONTERO</t>
  </si>
  <si>
    <t>JOELI NATALIA MARTINEZ SANTOS</t>
  </si>
  <si>
    <t>SOPORTE TECNICO INFORMATICO</t>
  </si>
  <si>
    <t>BRYAN RAFAEL LUGO SANTANA</t>
  </si>
  <si>
    <t>JEYSON HERRERA GARABITOS</t>
  </si>
  <si>
    <t>Recinto Juan Vicente Moscoso</t>
  </si>
  <si>
    <t>NORBERTO ANTONIO EUSEBIO GERARDO</t>
  </si>
  <si>
    <t>CHEF</t>
  </si>
  <si>
    <t>MARIA INMACULADA GARCIA TEIJEIRO</t>
  </si>
  <si>
    <t>GERMANIA JOSEFINA ALBA ASTACIO</t>
  </si>
  <si>
    <t>IVELISSE NUÑEZ ADAMES</t>
  </si>
  <si>
    <t>ENCARGADO DE RECURSOS HUMANOS</t>
  </si>
  <si>
    <t>CESAR OTNIEL SABINO DE LA ROSA</t>
  </si>
  <si>
    <t>Recinto Luis Napoleón Núñez Molina</t>
  </si>
  <si>
    <t>VICTOR MANUEL MENDEZ ABREU</t>
  </si>
  <si>
    <t>LIDIA ENRIQUETA CRUZ RAPOSO</t>
  </si>
  <si>
    <t>División de Calidad en la Gestión</t>
  </si>
  <si>
    <t xml:space="preserve">ELIZABETH DEL CARMEN VASQUEZ DURAN </t>
  </si>
  <si>
    <t xml:space="preserve">ENCARGADA DIVISION DE CALIDAD EN LA GESTION </t>
  </si>
  <si>
    <t>Recinto Urania Montas</t>
  </si>
  <si>
    <t>MODESTO DE LA CRUZ DE LOS SANTOS</t>
  </si>
  <si>
    <t>IRIS YOKALY BAUTISTA BAUTISTA</t>
  </si>
  <si>
    <t>EDWARD MORETA RAMIREZ</t>
  </si>
  <si>
    <t>Totales en RD$</t>
  </si>
  <si>
    <t>OSCARINA JACQUELINE TEJADA</t>
  </si>
  <si>
    <t>JUAN MARIA QUEZADA SANTOS</t>
  </si>
  <si>
    <t>TÉCNICO DE NÓMINAS</t>
  </si>
  <si>
    <t>Nómina Temporal Enero 2023</t>
  </si>
  <si>
    <t>DIRECTORA DE BIENESTAR ESTUDIANTIL</t>
  </si>
  <si>
    <t>COORDINADORA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</si>
</sst>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/mm/yyyy;@"/>
    <numFmt numFmtId="165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7" fillId="2" borderId="2" xfId="0" applyFont="1" applyFill="1" applyBorder="1" applyAlignment="1">
      <alignment horizontal="center"/>
    </xf>
    <xf numFmtId="0" fontId="8" fillId="0" borderId="0" xfId="0" applyFont="1"/>
    <xf numFmtId="0" fontId="7" fillId="2" borderId="5" xfId="0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/>
    </xf>
    <xf numFmtId="0" fontId="7" fillId="2" borderId="8" xfId="0" applyFont="1" applyFill="1" applyBorder="1" applyAlignment="1">
      <alignment horizontal="left"/>
    </xf>
    <xf numFmtId="164" fontId="7" fillId="2" borderId="1" xfId="0" applyNumberFormat="1" applyFont="1" applyFill="1" applyBorder="1" applyAlignment="1">
      <alignment horizontal="center"/>
    </xf>
    <xf numFmtId="0" fontId="9" fillId="0" borderId="0" xfId="0" applyFont="1"/>
    <xf numFmtId="0" fontId="11" fillId="3" borderId="9" xfId="0" applyFont="1" applyFill="1" applyBorder="1"/>
    <xf numFmtId="0" fontId="11" fillId="3" borderId="10" xfId="0" applyFont="1" applyFill="1" applyBorder="1"/>
    <xf numFmtId="0" fontId="12" fillId="3" borderId="10" xfId="0" applyFont="1" applyFill="1" applyBorder="1" applyAlignment="1">
      <alignment horizontal="center"/>
    </xf>
    <xf numFmtId="164" fontId="12" fillId="3" borderId="10" xfId="1" applyNumberFormat="1" applyFont="1" applyFill="1" applyBorder="1" applyAlignment="1">
      <alignment horizontal="center"/>
    </xf>
    <xf numFmtId="43" fontId="12" fillId="3" borderId="10" xfId="1" applyFont="1" applyFill="1" applyBorder="1" applyAlignment="1">
      <alignment horizontal="center"/>
    </xf>
    <xf numFmtId="43" fontId="12" fillId="3" borderId="10" xfId="1" applyFont="1" applyFill="1" applyBorder="1" applyAlignment="1">
      <alignment horizontal="right"/>
    </xf>
    <xf numFmtId="0" fontId="8" fillId="3" borderId="10" xfId="0" applyFont="1" applyFill="1" applyBorder="1"/>
    <xf numFmtId="0" fontId="8" fillId="3" borderId="11" xfId="0" applyFont="1" applyFill="1" applyBorder="1"/>
    <xf numFmtId="0" fontId="8" fillId="0" borderId="12" xfId="0" applyFont="1" applyBorder="1" applyAlignment="1">
      <alignment horizontal="center"/>
    </xf>
    <xf numFmtId="0" fontId="9" fillId="4" borderId="13" xfId="0" applyFont="1" applyFill="1" applyBorder="1"/>
    <xf numFmtId="0" fontId="8" fillId="0" borderId="13" xfId="0" applyFont="1" applyBorder="1" applyAlignment="1">
      <alignment horizontal="left"/>
    </xf>
    <xf numFmtId="164" fontId="8" fillId="0" borderId="14" xfId="0" applyNumberFormat="1" applyFont="1" applyBorder="1" applyAlignment="1">
      <alignment horizontal="center"/>
    </xf>
    <xf numFmtId="43" fontId="8" fillId="0" borderId="15" xfId="1" applyFont="1" applyBorder="1" applyAlignment="1">
      <alignment horizontal="center"/>
    </xf>
    <xf numFmtId="0" fontId="9" fillId="4" borderId="13" xfId="0" applyFont="1" applyFill="1" applyBorder="1" applyAlignment="1">
      <alignment horizontal="left"/>
    </xf>
    <xf numFmtId="0" fontId="10" fillId="0" borderId="0" xfId="0" applyFont="1"/>
    <xf numFmtId="0" fontId="11" fillId="3" borderId="16" xfId="0" applyFont="1" applyFill="1" applyBorder="1"/>
    <xf numFmtId="164" fontId="13" fillId="3" borderId="10" xfId="1" applyNumberFormat="1" applyFont="1" applyFill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0" fontId="9" fillId="4" borderId="17" xfId="0" applyFont="1" applyFill="1" applyBorder="1" applyAlignment="1">
      <alignment horizontal="left"/>
    </xf>
    <xf numFmtId="0" fontId="11" fillId="4" borderId="17" xfId="0" applyFont="1" applyFill="1" applyBorder="1" applyAlignment="1">
      <alignment horizontal="left"/>
    </xf>
    <xf numFmtId="0" fontId="11" fillId="3" borderId="18" xfId="0" applyFont="1" applyFill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2" fillId="0" borderId="0" xfId="0" applyFont="1"/>
    <xf numFmtId="43" fontId="7" fillId="5" borderId="0" xfId="1" applyFont="1" applyFill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43" fontId="3" fillId="0" borderId="0" xfId="1" applyFont="1" applyAlignment="1">
      <alignment horizontal="center"/>
    </xf>
    <xf numFmtId="43" fontId="11" fillId="3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left"/>
    </xf>
    <xf numFmtId="43" fontId="11" fillId="3" borderId="1" xfId="1" applyFont="1" applyFill="1" applyBorder="1" applyAlignment="1">
      <alignment horizontal="center" wrapText="1"/>
    </xf>
    <xf numFmtId="43" fontId="7" fillId="2" borderId="1" xfId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43" fontId="9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</cellXfs>
  <cellStyles count="3">
    <cellStyle name="Millares 2" xfId="1" xr:uid="{00000000-0005-0000-0000-000000000000}"/>
    <cellStyle name="Millares 3" xfId="2" xr:uid="{00000000-0005-0000-0000-000001000000}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8</xdr:col>
      <xdr:colOff>1166356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DA2896-B1DF-4A10-9F94-4F3F46086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0855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71166-39AA-4C0E-B44D-2257B2493D1B}">
  <sheetPr>
    <tabColor rgb="FF92D050"/>
    <pageSetUpPr fitToPage="1"/>
  </sheetPr>
  <dimension ref="A9:V681"/>
  <sheetViews>
    <sheetView showGridLines="0" tabSelected="1" topLeftCell="A70" zoomScale="90" zoomScaleNormal="90" workbookViewId="0">
      <selection activeCell="A19" sqref="A19:A91"/>
    </sheetView>
  </sheetViews>
  <sheetFormatPr baseColWidth="10" defaultColWidth="10.85546875" defaultRowHeight="12.75" x14ac:dyDescent="0.2"/>
  <cols>
    <col min="1" max="1" width="11.28515625" style="32" customWidth="1"/>
    <col min="2" max="2" width="46.42578125" style="32" bestFit="1" customWidth="1"/>
    <col min="3" max="3" width="39.140625" style="37" bestFit="1" customWidth="1"/>
    <col min="4" max="4" width="55.140625" style="37" bestFit="1" customWidth="1"/>
    <col min="5" max="5" width="12.85546875" style="32" customWidth="1"/>
    <col min="6" max="6" width="6.140625" style="32" customWidth="1"/>
    <col min="7" max="7" width="11" style="38" customWidth="1"/>
    <col min="8" max="8" width="10.85546875" style="38" customWidth="1"/>
    <col min="9" max="9" width="22" style="39" customWidth="1"/>
    <col min="10" max="10" width="15.7109375" style="39" customWidth="1"/>
    <col min="11" max="11" width="14.85546875" style="39" bestFit="1" customWidth="1"/>
    <col min="12" max="12" width="14.42578125" style="39" customWidth="1"/>
    <col min="13" max="13" width="16.5703125" style="39" customWidth="1"/>
    <col min="14" max="14" width="14.42578125" style="39" customWidth="1"/>
    <col min="15" max="15" width="15.85546875" style="39" customWidth="1"/>
    <col min="16" max="16" width="16.7109375" style="39" customWidth="1"/>
    <col min="17" max="17" width="13.42578125" style="39" customWidth="1"/>
    <col min="18" max="18" width="16.5703125" style="39" customWidth="1"/>
    <col min="19" max="19" width="14.5703125" style="39" bestFit="1" customWidth="1"/>
    <col min="20" max="20" width="17.140625" style="39" bestFit="1" customWidth="1"/>
    <col min="21" max="21" width="16.140625" style="39" customWidth="1"/>
    <col min="22" max="22" width="18.5703125" style="39" customWidth="1"/>
    <col min="23" max="16384" width="10.85546875" style="3"/>
  </cols>
  <sheetData>
    <row r="9" spans="1:22" ht="15" x14ac:dyDescent="0.3">
      <c r="A9" s="1"/>
      <c r="B9" s="1"/>
      <c r="C9" s="1"/>
      <c r="D9" s="1"/>
      <c r="E9" s="1"/>
      <c r="F9" s="1"/>
      <c r="G9" s="2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8" x14ac:dyDescent="0.25">
      <c r="A10" s="52" t="s">
        <v>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18" customHeight="1" x14ac:dyDescent="0.2">
      <c r="A11" s="53" t="s">
        <v>1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ht="18" x14ac:dyDescent="0.25">
      <c r="A12" s="43"/>
      <c r="B12" s="43"/>
      <c r="C12"/>
      <c r="D1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15.75" x14ac:dyDescent="0.25">
      <c r="A13" s="54" t="s">
        <v>256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spans="1:22" s="5" customFormat="1" ht="14.45" customHeight="1" x14ac:dyDescent="0.2">
      <c r="A14" s="49" t="s">
        <v>2</v>
      </c>
      <c r="B14" s="4"/>
      <c r="C14" s="55" t="s">
        <v>3</v>
      </c>
      <c r="D14" s="55" t="s">
        <v>4</v>
      </c>
      <c r="E14" s="49" t="s">
        <v>5</v>
      </c>
      <c r="F14" s="49" t="s">
        <v>6</v>
      </c>
      <c r="G14" s="56" t="s">
        <v>7</v>
      </c>
      <c r="H14" s="57"/>
      <c r="I14" s="48" t="s">
        <v>8</v>
      </c>
      <c r="J14" s="48" t="s">
        <v>9</v>
      </c>
      <c r="K14" s="48" t="s">
        <v>10</v>
      </c>
      <c r="L14" s="49" t="s">
        <v>11</v>
      </c>
      <c r="M14" s="49"/>
      <c r="N14" s="49"/>
      <c r="O14" s="49"/>
      <c r="P14" s="49"/>
      <c r="Q14" s="49"/>
      <c r="R14" s="49"/>
      <c r="S14" s="42"/>
      <c r="T14" s="50" t="s">
        <v>12</v>
      </c>
      <c r="U14" s="50"/>
      <c r="V14" s="48" t="s">
        <v>13</v>
      </c>
    </row>
    <row r="15" spans="1:22" s="5" customFormat="1" ht="12" x14ac:dyDescent="0.2">
      <c r="A15" s="49"/>
      <c r="B15" s="6"/>
      <c r="C15" s="55"/>
      <c r="D15" s="55"/>
      <c r="E15" s="49"/>
      <c r="F15" s="49"/>
      <c r="G15" s="58"/>
      <c r="H15" s="59"/>
      <c r="I15" s="48"/>
      <c r="J15" s="48"/>
      <c r="K15" s="48"/>
      <c r="L15" s="51" t="s">
        <v>14</v>
      </c>
      <c r="M15" s="51"/>
      <c r="N15" s="7"/>
      <c r="O15" s="51" t="s">
        <v>15</v>
      </c>
      <c r="P15" s="51"/>
      <c r="Q15" s="47" t="s">
        <v>16</v>
      </c>
      <c r="R15" s="47" t="s">
        <v>17</v>
      </c>
      <c r="S15" s="47" t="s">
        <v>18</v>
      </c>
      <c r="T15" s="47" t="s">
        <v>19</v>
      </c>
      <c r="U15" s="47" t="s">
        <v>20</v>
      </c>
      <c r="V15" s="48"/>
    </row>
    <row r="16" spans="1:22" s="10" customFormat="1" ht="24" x14ac:dyDescent="0.2">
      <c r="A16" s="49"/>
      <c r="B16" s="8" t="s">
        <v>21</v>
      </c>
      <c r="C16" s="55"/>
      <c r="D16" s="55"/>
      <c r="E16" s="49"/>
      <c r="F16" s="49"/>
      <c r="G16" s="9" t="s">
        <v>22</v>
      </c>
      <c r="H16" s="9" t="s">
        <v>23</v>
      </c>
      <c r="I16" s="48"/>
      <c r="J16" s="48"/>
      <c r="K16" s="48"/>
      <c r="L16" s="41" t="s">
        <v>24</v>
      </c>
      <c r="M16" s="41" t="s">
        <v>25</v>
      </c>
      <c r="N16" s="40" t="s">
        <v>26</v>
      </c>
      <c r="O16" s="41" t="s">
        <v>27</v>
      </c>
      <c r="P16" s="41" t="s">
        <v>28</v>
      </c>
      <c r="Q16" s="47"/>
      <c r="R16" s="47"/>
      <c r="S16" s="47"/>
      <c r="T16" s="47"/>
      <c r="U16" s="47"/>
      <c r="V16" s="48"/>
    </row>
    <row r="17" spans="1:22" x14ac:dyDescent="0.2">
      <c r="A17" s="44"/>
      <c r="B17" s="11" t="s">
        <v>29</v>
      </c>
      <c r="C17" s="12"/>
      <c r="D17" s="12"/>
      <c r="E17" s="13"/>
      <c r="F17" s="13"/>
      <c r="G17" s="14"/>
      <c r="H17" s="14"/>
      <c r="I17" s="15"/>
      <c r="J17" s="15"/>
      <c r="K17" s="15"/>
      <c r="L17" s="15"/>
      <c r="M17" s="15"/>
      <c r="N17" s="15"/>
      <c r="O17" s="16"/>
      <c r="P17" s="15"/>
      <c r="Q17" s="16"/>
      <c r="R17" s="15"/>
      <c r="S17" s="15"/>
      <c r="T17" s="15"/>
      <c r="U17" s="17"/>
      <c r="V17" s="18"/>
    </row>
    <row r="18" spans="1:22" s="5" customFormat="1" ht="12.75" customHeight="1" x14ac:dyDescent="0.2">
      <c r="A18" s="19">
        <v>1</v>
      </c>
      <c r="B18" s="20" t="s">
        <v>30</v>
      </c>
      <c r="C18" s="21" t="s">
        <v>31</v>
      </c>
      <c r="D18" s="21" t="s">
        <v>32</v>
      </c>
      <c r="E18" s="21" t="s">
        <v>33</v>
      </c>
      <c r="F18" s="21" t="s">
        <v>34</v>
      </c>
      <c r="G18" s="22">
        <v>44927</v>
      </c>
      <c r="H18" s="22">
        <v>45107</v>
      </c>
      <c r="I18" s="23">
        <v>45000</v>
      </c>
      <c r="J18" s="23">
        <v>1148.33</v>
      </c>
      <c r="K18" s="23">
        <v>0</v>
      </c>
      <c r="L18" s="23">
        <f t="shared" ref="L18:L49" si="0">+I18*2.87%</f>
        <v>1291.5</v>
      </c>
      <c r="M18" s="23">
        <f t="shared" ref="M18:M49" si="1">I18*7.1%</f>
        <v>3194.9999999999995</v>
      </c>
      <c r="N18" s="23">
        <f t="shared" ref="N18:N49" si="2">I18*1.15%</f>
        <v>517.5</v>
      </c>
      <c r="O18" s="23">
        <f t="shared" ref="O18:O49" si="3">+I18*3.04%</f>
        <v>1368</v>
      </c>
      <c r="P18" s="23">
        <f t="shared" ref="P18:P49" si="4">I18*7.09%</f>
        <v>3190.5</v>
      </c>
      <c r="Q18" s="23">
        <v>0</v>
      </c>
      <c r="R18" s="23">
        <f t="shared" ref="R18:R49" si="5">L18+M18+N18+O18+P18</f>
        <v>9562.5</v>
      </c>
      <c r="S18" s="23">
        <v>0</v>
      </c>
      <c r="T18" s="23">
        <f t="shared" ref="T18:T49" si="6">+L18+O18+Q18+S18+J18+K18</f>
        <v>3807.83</v>
      </c>
      <c r="U18" s="23">
        <f t="shared" ref="U18:U49" si="7">+P18+N18+M18</f>
        <v>6903</v>
      </c>
      <c r="V18" s="23">
        <f t="shared" ref="V18:V49" si="8">+I18-T18</f>
        <v>41192.17</v>
      </c>
    </row>
    <row r="19" spans="1:22" s="5" customFormat="1" ht="12" x14ac:dyDescent="0.2">
      <c r="A19" s="19">
        <f>1+A18</f>
        <v>2</v>
      </c>
      <c r="B19" s="20" t="s">
        <v>30</v>
      </c>
      <c r="C19" s="21" t="s">
        <v>35</v>
      </c>
      <c r="D19" s="21" t="s">
        <v>32</v>
      </c>
      <c r="E19" s="21" t="s">
        <v>33</v>
      </c>
      <c r="F19" s="21" t="s">
        <v>36</v>
      </c>
      <c r="G19" s="22">
        <v>44927</v>
      </c>
      <c r="H19" s="22">
        <v>45107</v>
      </c>
      <c r="I19" s="23">
        <v>50000</v>
      </c>
      <c r="J19" s="23">
        <v>1627.13</v>
      </c>
      <c r="K19" s="23">
        <v>0</v>
      </c>
      <c r="L19" s="23">
        <f t="shared" si="0"/>
        <v>1435</v>
      </c>
      <c r="M19" s="23">
        <f t="shared" si="1"/>
        <v>3549.9999999999995</v>
      </c>
      <c r="N19" s="23">
        <f t="shared" si="2"/>
        <v>575</v>
      </c>
      <c r="O19" s="23">
        <f t="shared" si="3"/>
        <v>1520</v>
      </c>
      <c r="P19" s="23">
        <f t="shared" si="4"/>
        <v>3545.0000000000005</v>
      </c>
      <c r="Q19" s="23">
        <v>1512.45</v>
      </c>
      <c r="R19" s="23">
        <f t="shared" si="5"/>
        <v>10625</v>
      </c>
      <c r="S19" s="23">
        <v>0</v>
      </c>
      <c r="T19" s="23">
        <f t="shared" si="6"/>
        <v>6094.58</v>
      </c>
      <c r="U19" s="23">
        <f t="shared" si="7"/>
        <v>7670</v>
      </c>
      <c r="V19" s="23">
        <f t="shared" si="8"/>
        <v>43905.42</v>
      </c>
    </row>
    <row r="20" spans="1:22" s="5" customFormat="1" ht="12" x14ac:dyDescent="0.2">
      <c r="A20" s="19">
        <f t="shared" ref="A20:A83" si="9">1+A19</f>
        <v>3</v>
      </c>
      <c r="B20" s="20" t="s">
        <v>30</v>
      </c>
      <c r="C20" s="21" t="s">
        <v>37</v>
      </c>
      <c r="D20" s="21" t="s">
        <v>38</v>
      </c>
      <c r="E20" s="21" t="s">
        <v>33</v>
      </c>
      <c r="F20" s="21" t="s">
        <v>34</v>
      </c>
      <c r="G20" s="22">
        <v>44927</v>
      </c>
      <c r="H20" s="22">
        <v>45107</v>
      </c>
      <c r="I20" s="23">
        <v>115000</v>
      </c>
      <c r="J20" s="23">
        <v>15633.74</v>
      </c>
      <c r="K20" s="23">
        <v>0</v>
      </c>
      <c r="L20" s="23">
        <f t="shared" si="0"/>
        <v>3300.5</v>
      </c>
      <c r="M20" s="23">
        <f t="shared" si="1"/>
        <v>8164.9999999999991</v>
      </c>
      <c r="N20" s="23">
        <f t="shared" si="2"/>
        <v>1322.5</v>
      </c>
      <c r="O20" s="23">
        <f t="shared" si="3"/>
        <v>3496</v>
      </c>
      <c r="P20" s="23">
        <f t="shared" si="4"/>
        <v>8153.5000000000009</v>
      </c>
      <c r="Q20" s="23">
        <v>0</v>
      </c>
      <c r="R20" s="23">
        <f t="shared" si="5"/>
        <v>24437.5</v>
      </c>
      <c r="S20" s="23">
        <v>0</v>
      </c>
      <c r="T20" s="23">
        <f t="shared" si="6"/>
        <v>22430.239999999998</v>
      </c>
      <c r="U20" s="23">
        <f t="shared" si="7"/>
        <v>17641</v>
      </c>
      <c r="V20" s="23">
        <f t="shared" si="8"/>
        <v>92569.760000000009</v>
      </c>
    </row>
    <row r="21" spans="1:22" s="5" customFormat="1" ht="12" x14ac:dyDescent="0.2">
      <c r="A21" s="19">
        <f t="shared" si="9"/>
        <v>4</v>
      </c>
      <c r="B21" s="20" t="s">
        <v>39</v>
      </c>
      <c r="C21" s="21" t="s">
        <v>40</v>
      </c>
      <c r="D21" s="21" t="s">
        <v>41</v>
      </c>
      <c r="E21" s="21" t="s">
        <v>33</v>
      </c>
      <c r="F21" s="21" t="s">
        <v>34</v>
      </c>
      <c r="G21" s="22">
        <v>44927</v>
      </c>
      <c r="H21" s="22">
        <v>45107</v>
      </c>
      <c r="I21" s="23">
        <v>65000</v>
      </c>
      <c r="J21" s="23">
        <v>4427.58</v>
      </c>
      <c r="K21" s="23">
        <v>0</v>
      </c>
      <c r="L21" s="23">
        <f t="shared" si="0"/>
        <v>1865.5</v>
      </c>
      <c r="M21" s="23">
        <f t="shared" si="1"/>
        <v>4615</v>
      </c>
      <c r="N21" s="23">
        <f t="shared" si="2"/>
        <v>747.5</v>
      </c>
      <c r="O21" s="23">
        <f t="shared" si="3"/>
        <v>1976</v>
      </c>
      <c r="P21" s="23">
        <f t="shared" si="4"/>
        <v>4608.5</v>
      </c>
      <c r="Q21" s="23">
        <v>0</v>
      </c>
      <c r="R21" s="23">
        <f t="shared" si="5"/>
        <v>13812.5</v>
      </c>
      <c r="S21" s="23">
        <v>0</v>
      </c>
      <c r="T21" s="23">
        <f t="shared" si="6"/>
        <v>8269.08</v>
      </c>
      <c r="U21" s="23">
        <f t="shared" si="7"/>
        <v>9971</v>
      </c>
      <c r="V21" s="23">
        <f t="shared" si="8"/>
        <v>56730.92</v>
      </c>
    </row>
    <row r="22" spans="1:22" s="5" customFormat="1" ht="15" customHeight="1" x14ac:dyDescent="0.2">
      <c r="A22" s="19">
        <f t="shared" si="9"/>
        <v>5</v>
      </c>
      <c r="B22" s="20" t="s">
        <v>39</v>
      </c>
      <c r="C22" s="21" t="s">
        <v>42</v>
      </c>
      <c r="D22" s="21" t="s">
        <v>41</v>
      </c>
      <c r="E22" s="21" t="s">
        <v>33</v>
      </c>
      <c r="F22" s="21" t="s">
        <v>34</v>
      </c>
      <c r="G22" s="22">
        <v>44866</v>
      </c>
      <c r="H22" s="22">
        <v>45017</v>
      </c>
      <c r="I22" s="23">
        <v>65000</v>
      </c>
      <c r="J22" s="23">
        <v>4427.58</v>
      </c>
      <c r="K22" s="23">
        <v>0</v>
      </c>
      <c r="L22" s="23">
        <f t="shared" si="0"/>
        <v>1865.5</v>
      </c>
      <c r="M22" s="23">
        <f t="shared" si="1"/>
        <v>4615</v>
      </c>
      <c r="N22" s="23">
        <f t="shared" si="2"/>
        <v>747.5</v>
      </c>
      <c r="O22" s="23">
        <f t="shared" si="3"/>
        <v>1976</v>
      </c>
      <c r="P22" s="23">
        <f t="shared" si="4"/>
        <v>4608.5</v>
      </c>
      <c r="Q22" s="23"/>
      <c r="R22" s="23">
        <f t="shared" si="5"/>
        <v>13812.5</v>
      </c>
      <c r="S22" s="23"/>
      <c r="T22" s="23">
        <f t="shared" si="6"/>
        <v>8269.08</v>
      </c>
      <c r="U22" s="23">
        <f t="shared" si="7"/>
        <v>9971</v>
      </c>
      <c r="V22" s="23">
        <f t="shared" si="8"/>
        <v>56730.92</v>
      </c>
    </row>
    <row r="23" spans="1:22" s="5" customFormat="1" ht="12" x14ac:dyDescent="0.2">
      <c r="A23" s="19">
        <f t="shared" si="9"/>
        <v>6</v>
      </c>
      <c r="B23" s="20" t="s">
        <v>39</v>
      </c>
      <c r="C23" s="21" t="s">
        <v>43</v>
      </c>
      <c r="D23" s="21" t="s">
        <v>41</v>
      </c>
      <c r="E23" s="21" t="s">
        <v>33</v>
      </c>
      <c r="F23" s="21" t="s">
        <v>34</v>
      </c>
      <c r="G23" s="22">
        <v>44927</v>
      </c>
      <c r="H23" s="22">
        <v>45107</v>
      </c>
      <c r="I23" s="23">
        <v>71500</v>
      </c>
      <c r="J23" s="23">
        <v>5650.75</v>
      </c>
      <c r="K23" s="23">
        <v>0</v>
      </c>
      <c r="L23" s="23">
        <f t="shared" si="0"/>
        <v>2052.0500000000002</v>
      </c>
      <c r="M23" s="23">
        <f t="shared" si="1"/>
        <v>5076.5</v>
      </c>
      <c r="N23" s="23">
        <f t="shared" si="2"/>
        <v>822.25</v>
      </c>
      <c r="O23" s="23">
        <f t="shared" si="3"/>
        <v>2173.6</v>
      </c>
      <c r="P23" s="23">
        <f t="shared" si="4"/>
        <v>5069.3500000000004</v>
      </c>
      <c r="Q23" s="23">
        <v>0</v>
      </c>
      <c r="R23" s="23">
        <f t="shared" si="5"/>
        <v>15193.75</v>
      </c>
      <c r="S23" s="23">
        <v>0</v>
      </c>
      <c r="T23" s="23">
        <f t="shared" si="6"/>
        <v>9876.4</v>
      </c>
      <c r="U23" s="23">
        <f t="shared" si="7"/>
        <v>10968.1</v>
      </c>
      <c r="V23" s="23">
        <f t="shared" si="8"/>
        <v>61623.6</v>
      </c>
    </row>
    <row r="24" spans="1:22" s="5" customFormat="1" ht="12" x14ac:dyDescent="0.2">
      <c r="A24" s="19">
        <f t="shared" si="9"/>
        <v>7</v>
      </c>
      <c r="B24" s="20" t="s">
        <v>44</v>
      </c>
      <c r="C24" s="21" t="s">
        <v>45</v>
      </c>
      <c r="D24" s="21" t="s">
        <v>46</v>
      </c>
      <c r="E24" s="21" t="s">
        <v>33</v>
      </c>
      <c r="F24" s="21" t="s">
        <v>34</v>
      </c>
      <c r="G24" s="22">
        <v>44927</v>
      </c>
      <c r="H24" s="22">
        <v>45107</v>
      </c>
      <c r="I24" s="23">
        <v>75000</v>
      </c>
      <c r="J24" s="23">
        <v>6309.38</v>
      </c>
      <c r="K24" s="23">
        <v>0</v>
      </c>
      <c r="L24" s="23">
        <f t="shared" si="0"/>
        <v>2152.5</v>
      </c>
      <c r="M24" s="23">
        <f t="shared" si="1"/>
        <v>5324.9999999999991</v>
      </c>
      <c r="N24" s="23">
        <f t="shared" si="2"/>
        <v>862.5</v>
      </c>
      <c r="O24" s="23">
        <f t="shared" si="3"/>
        <v>2280</v>
      </c>
      <c r="P24" s="23">
        <f t="shared" si="4"/>
        <v>5317.5</v>
      </c>
      <c r="Q24" s="23">
        <v>0</v>
      </c>
      <c r="R24" s="23">
        <f t="shared" si="5"/>
        <v>15937.5</v>
      </c>
      <c r="S24" s="23">
        <v>0</v>
      </c>
      <c r="T24" s="23">
        <f t="shared" si="6"/>
        <v>10741.880000000001</v>
      </c>
      <c r="U24" s="23">
        <f t="shared" si="7"/>
        <v>11505</v>
      </c>
      <c r="V24" s="23">
        <f t="shared" si="8"/>
        <v>64258.119999999995</v>
      </c>
    </row>
    <row r="25" spans="1:22" s="5" customFormat="1" ht="12" x14ac:dyDescent="0.2">
      <c r="A25" s="19">
        <f t="shared" si="9"/>
        <v>8</v>
      </c>
      <c r="B25" s="20" t="s">
        <v>44</v>
      </c>
      <c r="C25" s="21" t="s">
        <v>47</v>
      </c>
      <c r="D25" s="21" t="s">
        <v>46</v>
      </c>
      <c r="E25" s="21" t="s">
        <v>33</v>
      </c>
      <c r="F25" s="21" t="s">
        <v>34</v>
      </c>
      <c r="G25" s="22">
        <v>44805</v>
      </c>
      <c r="H25" s="22">
        <v>44985</v>
      </c>
      <c r="I25" s="23">
        <v>65000</v>
      </c>
      <c r="J25" s="23">
        <v>4427.58</v>
      </c>
      <c r="K25" s="23">
        <v>0</v>
      </c>
      <c r="L25" s="23">
        <f t="shared" si="0"/>
        <v>1865.5</v>
      </c>
      <c r="M25" s="23">
        <f t="shared" si="1"/>
        <v>4615</v>
      </c>
      <c r="N25" s="23">
        <f t="shared" si="2"/>
        <v>747.5</v>
      </c>
      <c r="O25" s="23">
        <f t="shared" si="3"/>
        <v>1976</v>
      </c>
      <c r="P25" s="23">
        <f t="shared" si="4"/>
        <v>4608.5</v>
      </c>
      <c r="Q25" s="23">
        <v>0</v>
      </c>
      <c r="R25" s="23">
        <f t="shared" si="5"/>
        <v>13812.5</v>
      </c>
      <c r="S25" s="23">
        <v>0</v>
      </c>
      <c r="T25" s="23">
        <f t="shared" si="6"/>
        <v>8269.08</v>
      </c>
      <c r="U25" s="23">
        <f t="shared" si="7"/>
        <v>9971</v>
      </c>
      <c r="V25" s="23">
        <f t="shared" si="8"/>
        <v>56730.92</v>
      </c>
    </row>
    <row r="26" spans="1:22" s="5" customFormat="1" ht="12" x14ac:dyDescent="0.2">
      <c r="A26" s="19">
        <f t="shared" si="9"/>
        <v>9</v>
      </c>
      <c r="B26" s="20" t="s">
        <v>44</v>
      </c>
      <c r="C26" s="21" t="s">
        <v>48</v>
      </c>
      <c r="D26" s="21" t="s">
        <v>49</v>
      </c>
      <c r="E26" s="21" t="s">
        <v>33</v>
      </c>
      <c r="F26" s="21" t="s">
        <v>34</v>
      </c>
      <c r="G26" s="22">
        <v>44927</v>
      </c>
      <c r="H26" s="22">
        <v>45107</v>
      </c>
      <c r="I26" s="23">
        <v>120000</v>
      </c>
      <c r="J26" s="23">
        <v>16809.87</v>
      </c>
      <c r="K26" s="23">
        <v>0</v>
      </c>
      <c r="L26" s="23">
        <f t="shared" si="0"/>
        <v>3444</v>
      </c>
      <c r="M26" s="23">
        <f t="shared" si="1"/>
        <v>8520</v>
      </c>
      <c r="N26" s="23">
        <f t="shared" si="2"/>
        <v>1380</v>
      </c>
      <c r="O26" s="23">
        <f t="shared" si="3"/>
        <v>3648</v>
      </c>
      <c r="P26" s="23">
        <f t="shared" si="4"/>
        <v>8508</v>
      </c>
      <c r="Q26" s="23">
        <v>0</v>
      </c>
      <c r="R26" s="23">
        <f t="shared" si="5"/>
        <v>25500</v>
      </c>
      <c r="S26" s="23">
        <v>0</v>
      </c>
      <c r="T26" s="23">
        <f t="shared" si="6"/>
        <v>23901.87</v>
      </c>
      <c r="U26" s="23">
        <f t="shared" si="7"/>
        <v>18408</v>
      </c>
      <c r="V26" s="23">
        <f t="shared" si="8"/>
        <v>96098.13</v>
      </c>
    </row>
    <row r="27" spans="1:22" s="5" customFormat="1" ht="12" x14ac:dyDescent="0.2">
      <c r="A27" s="19">
        <f t="shared" si="9"/>
        <v>10</v>
      </c>
      <c r="B27" s="20" t="s">
        <v>50</v>
      </c>
      <c r="C27" s="21" t="s">
        <v>51</v>
      </c>
      <c r="D27" s="21" t="s">
        <v>52</v>
      </c>
      <c r="E27" s="21" t="s">
        <v>33</v>
      </c>
      <c r="F27" s="21" t="s">
        <v>36</v>
      </c>
      <c r="G27" s="22">
        <v>44927</v>
      </c>
      <c r="H27" s="22">
        <v>45107</v>
      </c>
      <c r="I27" s="23">
        <v>65000</v>
      </c>
      <c r="J27" s="23">
        <v>4427.58</v>
      </c>
      <c r="K27" s="23">
        <v>0</v>
      </c>
      <c r="L27" s="23">
        <f t="shared" si="0"/>
        <v>1865.5</v>
      </c>
      <c r="M27" s="23">
        <f t="shared" si="1"/>
        <v>4615</v>
      </c>
      <c r="N27" s="23">
        <f t="shared" si="2"/>
        <v>747.5</v>
      </c>
      <c r="O27" s="23">
        <f t="shared" si="3"/>
        <v>1976</v>
      </c>
      <c r="P27" s="23">
        <f t="shared" si="4"/>
        <v>4608.5</v>
      </c>
      <c r="Q27" s="23">
        <v>0</v>
      </c>
      <c r="R27" s="23">
        <f t="shared" si="5"/>
        <v>13812.5</v>
      </c>
      <c r="S27" s="23">
        <v>0</v>
      </c>
      <c r="T27" s="23">
        <f t="shared" si="6"/>
        <v>8269.08</v>
      </c>
      <c r="U27" s="23">
        <f t="shared" si="7"/>
        <v>9971</v>
      </c>
      <c r="V27" s="23">
        <f t="shared" si="8"/>
        <v>56730.92</v>
      </c>
    </row>
    <row r="28" spans="1:22" s="5" customFormat="1" ht="12" x14ac:dyDescent="0.2">
      <c r="A28" s="19">
        <f t="shared" si="9"/>
        <v>11</v>
      </c>
      <c r="B28" s="20" t="s">
        <v>53</v>
      </c>
      <c r="C28" s="21" t="s">
        <v>54</v>
      </c>
      <c r="D28" s="21" t="s">
        <v>55</v>
      </c>
      <c r="E28" s="21" t="s">
        <v>33</v>
      </c>
      <c r="F28" s="21" t="s">
        <v>34</v>
      </c>
      <c r="G28" s="22">
        <v>44805</v>
      </c>
      <c r="H28" s="22">
        <v>44985</v>
      </c>
      <c r="I28" s="23">
        <v>115000</v>
      </c>
      <c r="J28" s="23">
        <v>15633.74</v>
      </c>
      <c r="K28" s="23">
        <v>0</v>
      </c>
      <c r="L28" s="23">
        <f t="shared" si="0"/>
        <v>3300.5</v>
      </c>
      <c r="M28" s="23">
        <f t="shared" si="1"/>
        <v>8164.9999999999991</v>
      </c>
      <c r="N28" s="23">
        <f t="shared" si="2"/>
        <v>1322.5</v>
      </c>
      <c r="O28" s="23">
        <f t="shared" si="3"/>
        <v>3496</v>
      </c>
      <c r="P28" s="23">
        <f t="shared" si="4"/>
        <v>8153.5000000000009</v>
      </c>
      <c r="Q28" s="23"/>
      <c r="R28" s="23">
        <f t="shared" si="5"/>
        <v>24437.5</v>
      </c>
      <c r="S28" s="23">
        <v>0</v>
      </c>
      <c r="T28" s="23">
        <f t="shared" si="6"/>
        <v>22430.239999999998</v>
      </c>
      <c r="U28" s="23">
        <f t="shared" si="7"/>
        <v>17641</v>
      </c>
      <c r="V28" s="23">
        <f t="shared" si="8"/>
        <v>92569.760000000009</v>
      </c>
    </row>
    <row r="29" spans="1:22" s="5" customFormat="1" ht="12" x14ac:dyDescent="0.2">
      <c r="A29" s="19">
        <f t="shared" si="9"/>
        <v>12</v>
      </c>
      <c r="B29" s="20" t="s">
        <v>56</v>
      </c>
      <c r="C29" s="21" t="s">
        <v>57</v>
      </c>
      <c r="D29" s="21" t="s">
        <v>58</v>
      </c>
      <c r="E29" s="21" t="s">
        <v>33</v>
      </c>
      <c r="F29" s="21" t="s">
        <v>36</v>
      </c>
      <c r="G29" s="22">
        <v>44927</v>
      </c>
      <c r="H29" s="22">
        <v>45107</v>
      </c>
      <c r="I29" s="23">
        <v>125000</v>
      </c>
      <c r="J29" s="23">
        <v>17985.990000000002</v>
      </c>
      <c r="K29" s="23">
        <v>0</v>
      </c>
      <c r="L29" s="23">
        <f t="shared" si="0"/>
        <v>3587.5</v>
      </c>
      <c r="M29" s="23">
        <f t="shared" si="1"/>
        <v>8875</v>
      </c>
      <c r="N29" s="23">
        <f t="shared" si="2"/>
        <v>1437.5</v>
      </c>
      <c r="O29" s="23">
        <f t="shared" si="3"/>
        <v>3800</v>
      </c>
      <c r="P29" s="23">
        <f t="shared" si="4"/>
        <v>8862.5</v>
      </c>
      <c r="Q29" s="23">
        <v>0</v>
      </c>
      <c r="R29" s="23">
        <f t="shared" si="5"/>
        <v>26562.5</v>
      </c>
      <c r="S29" s="23">
        <v>0</v>
      </c>
      <c r="T29" s="23">
        <f t="shared" si="6"/>
        <v>25373.49</v>
      </c>
      <c r="U29" s="23">
        <f t="shared" si="7"/>
        <v>19175</v>
      </c>
      <c r="V29" s="23">
        <f t="shared" si="8"/>
        <v>99626.51</v>
      </c>
    </row>
    <row r="30" spans="1:22" s="5" customFormat="1" ht="12" x14ac:dyDescent="0.2">
      <c r="A30" s="19">
        <f t="shared" si="9"/>
        <v>13</v>
      </c>
      <c r="B30" s="20" t="s">
        <v>56</v>
      </c>
      <c r="C30" s="21" t="s">
        <v>59</v>
      </c>
      <c r="D30" s="21" t="s">
        <v>60</v>
      </c>
      <c r="E30" s="21" t="s">
        <v>33</v>
      </c>
      <c r="F30" s="21" t="s">
        <v>34</v>
      </c>
      <c r="G30" s="22">
        <v>44866</v>
      </c>
      <c r="H30" s="22">
        <v>45047</v>
      </c>
      <c r="I30" s="23">
        <v>65000</v>
      </c>
      <c r="J30" s="23">
        <v>4427.58</v>
      </c>
      <c r="K30" s="23">
        <v>0</v>
      </c>
      <c r="L30" s="23">
        <f t="shared" si="0"/>
        <v>1865.5</v>
      </c>
      <c r="M30" s="23">
        <f t="shared" si="1"/>
        <v>4615</v>
      </c>
      <c r="N30" s="23">
        <f t="shared" si="2"/>
        <v>747.5</v>
      </c>
      <c r="O30" s="23">
        <f t="shared" si="3"/>
        <v>1976</v>
      </c>
      <c r="P30" s="23">
        <f t="shared" si="4"/>
        <v>4608.5</v>
      </c>
      <c r="Q30" s="23">
        <v>0</v>
      </c>
      <c r="R30" s="23">
        <f t="shared" si="5"/>
        <v>13812.5</v>
      </c>
      <c r="S30" s="23">
        <v>0</v>
      </c>
      <c r="T30" s="23">
        <f t="shared" si="6"/>
        <v>8269.08</v>
      </c>
      <c r="U30" s="23">
        <f t="shared" si="7"/>
        <v>9971</v>
      </c>
      <c r="V30" s="23">
        <f t="shared" si="8"/>
        <v>56730.92</v>
      </c>
    </row>
    <row r="31" spans="1:22" s="5" customFormat="1" ht="12" x14ac:dyDescent="0.2">
      <c r="A31" s="19">
        <f t="shared" si="9"/>
        <v>14</v>
      </c>
      <c r="B31" s="20" t="s">
        <v>61</v>
      </c>
      <c r="C31" s="21" t="s">
        <v>62</v>
      </c>
      <c r="D31" s="21" t="s">
        <v>63</v>
      </c>
      <c r="E31" s="21" t="s">
        <v>33</v>
      </c>
      <c r="F31" s="21" t="s">
        <v>36</v>
      </c>
      <c r="G31" s="22">
        <v>44927</v>
      </c>
      <c r="H31" s="22">
        <v>45107</v>
      </c>
      <c r="I31" s="23">
        <v>45000</v>
      </c>
      <c r="J31" s="23">
        <v>1148.33</v>
      </c>
      <c r="K31" s="23">
        <v>0</v>
      </c>
      <c r="L31" s="23">
        <f t="shared" si="0"/>
        <v>1291.5</v>
      </c>
      <c r="M31" s="23">
        <f t="shared" si="1"/>
        <v>3194.9999999999995</v>
      </c>
      <c r="N31" s="23">
        <f t="shared" si="2"/>
        <v>517.5</v>
      </c>
      <c r="O31" s="23">
        <f t="shared" si="3"/>
        <v>1368</v>
      </c>
      <c r="P31" s="23">
        <f t="shared" si="4"/>
        <v>3190.5</v>
      </c>
      <c r="Q31" s="23">
        <v>0</v>
      </c>
      <c r="R31" s="23">
        <f t="shared" si="5"/>
        <v>9562.5</v>
      </c>
      <c r="S31" s="23">
        <v>0</v>
      </c>
      <c r="T31" s="23">
        <f t="shared" si="6"/>
        <v>3807.83</v>
      </c>
      <c r="U31" s="23">
        <f t="shared" si="7"/>
        <v>6903</v>
      </c>
      <c r="V31" s="23">
        <f t="shared" si="8"/>
        <v>41192.17</v>
      </c>
    </row>
    <row r="32" spans="1:22" s="5" customFormat="1" ht="12" x14ac:dyDescent="0.2">
      <c r="A32" s="19">
        <f t="shared" si="9"/>
        <v>15</v>
      </c>
      <c r="B32" s="20" t="s">
        <v>61</v>
      </c>
      <c r="C32" s="21" t="s">
        <v>64</v>
      </c>
      <c r="D32" s="21" t="s">
        <v>63</v>
      </c>
      <c r="E32" s="21" t="s">
        <v>33</v>
      </c>
      <c r="F32" s="21" t="s">
        <v>34</v>
      </c>
      <c r="G32" s="22">
        <v>44774</v>
      </c>
      <c r="H32" s="22">
        <v>44957</v>
      </c>
      <c r="I32" s="23">
        <v>45000</v>
      </c>
      <c r="J32" s="23">
        <v>1148.33</v>
      </c>
      <c r="K32" s="23">
        <v>0</v>
      </c>
      <c r="L32" s="23">
        <f t="shared" si="0"/>
        <v>1291.5</v>
      </c>
      <c r="M32" s="23">
        <f t="shared" si="1"/>
        <v>3194.9999999999995</v>
      </c>
      <c r="N32" s="23">
        <f t="shared" si="2"/>
        <v>517.5</v>
      </c>
      <c r="O32" s="23">
        <f t="shared" si="3"/>
        <v>1368</v>
      </c>
      <c r="P32" s="23">
        <f t="shared" si="4"/>
        <v>3190.5</v>
      </c>
      <c r="Q32" s="23">
        <v>0</v>
      </c>
      <c r="R32" s="23">
        <f t="shared" si="5"/>
        <v>9562.5</v>
      </c>
      <c r="S32" s="23">
        <v>0</v>
      </c>
      <c r="T32" s="23">
        <f t="shared" si="6"/>
        <v>3807.83</v>
      </c>
      <c r="U32" s="23">
        <f t="shared" si="7"/>
        <v>6903</v>
      </c>
      <c r="V32" s="23">
        <f t="shared" si="8"/>
        <v>41192.17</v>
      </c>
    </row>
    <row r="33" spans="1:22" s="5" customFormat="1" ht="12" x14ac:dyDescent="0.2">
      <c r="A33" s="19">
        <f t="shared" si="9"/>
        <v>16</v>
      </c>
      <c r="B33" s="20" t="s">
        <v>61</v>
      </c>
      <c r="C33" s="21" t="s">
        <v>65</v>
      </c>
      <c r="D33" s="21" t="s">
        <v>66</v>
      </c>
      <c r="E33" s="21" t="s">
        <v>33</v>
      </c>
      <c r="F33" s="21" t="s">
        <v>36</v>
      </c>
      <c r="G33" s="22">
        <v>44927</v>
      </c>
      <c r="H33" s="22">
        <v>45107</v>
      </c>
      <c r="I33" s="23">
        <v>90000</v>
      </c>
      <c r="J33" s="23">
        <v>9753.1200000000008</v>
      </c>
      <c r="K33" s="23">
        <v>0</v>
      </c>
      <c r="L33" s="23">
        <f t="shared" si="0"/>
        <v>2583</v>
      </c>
      <c r="M33" s="23">
        <f t="shared" si="1"/>
        <v>6389.9999999999991</v>
      </c>
      <c r="N33" s="23">
        <f t="shared" si="2"/>
        <v>1035</v>
      </c>
      <c r="O33" s="23">
        <f t="shared" si="3"/>
        <v>2736</v>
      </c>
      <c r="P33" s="23">
        <f t="shared" si="4"/>
        <v>6381</v>
      </c>
      <c r="Q33" s="23">
        <v>0</v>
      </c>
      <c r="R33" s="23">
        <f t="shared" si="5"/>
        <v>19125</v>
      </c>
      <c r="S33" s="23">
        <v>0</v>
      </c>
      <c r="T33" s="23">
        <f t="shared" si="6"/>
        <v>15072.12</v>
      </c>
      <c r="U33" s="23">
        <f t="shared" si="7"/>
        <v>13806</v>
      </c>
      <c r="V33" s="23">
        <f t="shared" si="8"/>
        <v>74927.88</v>
      </c>
    </row>
    <row r="34" spans="1:22" s="5" customFormat="1" ht="12" x14ac:dyDescent="0.2">
      <c r="A34" s="19">
        <f t="shared" si="9"/>
        <v>17</v>
      </c>
      <c r="B34" s="20" t="s">
        <v>61</v>
      </c>
      <c r="C34" s="21" t="s">
        <v>253</v>
      </c>
      <c r="D34" s="21" t="s">
        <v>112</v>
      </c>
      <c r="E34" s="21" t="s">
        <v>33</v>
      </c>
      <c r="F34" s="21" t="s">
        <v>34</v>
      </c>
      <c r="G34" s="22">
        <v>44896</v>
      </c>
      <c r="H34" s="22">
        <v>45076</v>
      </c>
      <c r="I34" s="23">
        <v>65000</v>
      </c>
      <c r="J34" s="23">
        <v>4427.58</v>
      </c>
      <c r="K34" s="23">
        <v>0</v>
      </c>
      <c r="L34" s="23">
        <f t="shared" si="0"/>
        <v>1865.5</v>
      </c>
      <c r="M34" s="23">
        <f t="shared" si="1"/>
        <v>4615</v>
      </c>
      <c r="N34" s="23">
        <f t="shared" si="2"/>
        <v>747.5</v>
      </c>
      <c r="O34" s="23">
        <f t="shared" si="3"/>
        <v>1976</v>
      </c>
      <c r="P34" s="23">
        <f t="shared" si="4"/>
        <v>4608.5</v>
      </c>
      <c r="Q34" s="23"/>
      <c r="R34" s="23">
        <f t="shared" si="5"/>
        <v>13812.5</v>
      </c>
      <c r="S34" s="23"/>
      <c r="T34" s="23">
        <f t="shared" si="6"/>
        <v>8269.08</v>
      </c>
      <c r="U34" s="23">
        <f t="shared" si="7"/>
        <v>9971</v>
      </c>
      <c r="V34" s="23">
        <f t="shared" si="8"/>
        <v>56730.92</v>
      </c>
    </row>
    <row r="35" spans="1:22" s="5" customFormat="1" ht="12" x14ac:dyDescent="0.2">
      <c r="A35" s="19">
        <f t="shared" si="9"/>
        <v>18</v>
      </c>
      <c r="B35" s="20" t="s">
        <v>67</v>
      </c>
      <c r="C35" s="21" t="s">
        <v>68</v>
      </c>
      <c r="D35" s="21" t="s">
        <v>69</v>
      </c>
      <c r="E35" s="21" t="s">
        <v>33</v>
      </c>
      <c r="F35" s="21" t="s">
        <v>34</v>
      </c>
      <c r="G35" s="22">
        <v>44896</v>
      </c>
      <c r="H35" s="22">
        <v>45076</v>
      </c>
      <c r="I35" s="23">
        <v>65000</v>
      </c>
      <c r="J35" s="23">
        <v>4427.58</v>
      </c>
      <c r="K35" s="23">
        <v>0</v>
      </c>
      <c r="L35" s="23">
        <f t="shared" si="0"/>
        <v>1865.5</v>
      </c>
      <c r="M35" s="23">
        <f t="shared" si="1"/>
        <v>4615</v>
      </c>
      <c r="N35" s="23">
        <f t="shared" si="2"/>
        <v>747.5</v>
      </c>
      <c r="O35" s="23">
        <f t="shared" si="3"/>
        <v>1976</v>
      </c>
      <c r="P35" s="23">
        <f t="shared" si="4"/>
        <v>4608.5</v>
      </c>
      <c r="Q35" s="23">
        <v>0</v>
      </c>
      <c r="R35" s="23">
        <f t="shared" si="5"/>
        <v>13812.5</v>
      </c>
      <c r="S35" s="23">
        <v>0</v>
      </c>
      <c r="T35" s="23">
        <f t="shared" si="6"/>
        <v>8269.08</v>
      </c>
      <c r="U35" s="23">
        <f t="shared" si="7"/>
        <v>9971</v>
      </c>
      <c r="V35" s="23">
        <f t="shared" si="8"/>
        <v>56730.92</v>
      </c>
    </row>
    <row r="36" spans="1:22" s="5" customFormat="1" ht="12" x14ac:dyDescent="0.2">
      <c r="A36" s="19">
        <f t="shared" si="9"/>
        <v>19</v>
      </c>
      <c r="B36" s="20" t="s">
        <v>70</v>
      </c>
      <c r="C36" s="21" t="s">
        <v>71</v>
      </c>
      <c r="D36" s="21" t="s">
        <v>72</v>
      </c>
      <c r="E36" s="21" t="s">
        <v>33</v>
      </c>
      <c r="F36" s="21" t="s">
        <v>34</v>
      </c>
      <c r="G36" s="22">
        <v>44743</v>
      </c>
      <c r="H36" s="22">
        <v>44957</v>
      </c>
      <c r="I36" s="23">
        <v>65000</v>
      </c>
      <c r="J36" s="23">
        <v>4427.58</v>
      </c>
      <c r="K36" s="23">
        <v>0</v>
      </c>
      <c r="L36" s="23">
        <f t="shared" si="0"/>
        <v>1865.5</v>
      </c>
      <c r="M36" s="23">
        <f t="shared" si="1"/>
        <v>4615</v>
      </c>
      <c r="N36" s="23">
        <f t="shared" si="2"/>
        <v>747.5</v>
      </c>
      <c r="O36" s="23">
        <f t="shared" si="3"/>
        <v>1976</v>
      </c>
      <c r="P36" s="23">
        <f t="shared" si="4"/>
        <v>4608.5</v>
      </c>
      <c r="Q36" s="23">
        <v>0</v>
      </c>
      <c r="R36" s="23">
        <f t="shared" si="5"/>
        <v>13812.5</v>
      </c>
      <c r="S36" s="23">
        <v>0</v>
      </c>
      <c r="T36" s="23">
        <f t="shared" si="6"/>
        <v>8269.08</v>
      </c>
      <c r="U36" s="23">
        <f t="shared" si="7"/>
        <v>9971</v>
      </c>
      <c r="V36" s="23">
        <f t="shared" si="8"/>
        <v>56730.92</v>
      </c>
    </row>
    <row r="37" spans="1:22" s="5" customFormat="1" ht="12" x14ac:dyDescent="0.2">
      <c r="A37" s="19">
        <f t="shared" si="9"/>
        <v>20</v>
      </c>
      <c r="B37" s="20" t="s">
        <v>73</v>
      </c>
      <c r="C37" s="21" t="s">
        <v>74</v>
      </c>
      <c r="D37" s="21" t="s">
        <v>75</v>
      </c>
      <c r="E37" s="21" t="s">
        <v>33</v>
      </c>
      <c r="F37" s="21" t="s">
        <v>34</v>
      </c>
      <c r="G37" s="22">
        <v>44866</v>
      </c>
      <c r="H37" s="22">
        <v>45047</v>
      </c>
      <c r="I37" s="23">
        <v>65000</v>
      </c>
      <c r="J37" s="23">
        <v>4427.58</v>
      </c>
      <c r="K37" s="23">
        <v>0</v>
      </c>
      <c r="L37" s="23">
        <f t="shared" si="0"/>
        <v>1865.5</v>
      </c>
      <c r="M37" s="23">
        <f t="shared" si="1"/>
        <v>4615</v>
      </c>
      <c r="N37" s="23">
        <f t="shared" si="2"/>
        <v>747.5</v>
      </c>
      <c r="O37" s="23">
        <f t="shared" si="3"/>
        <v>1976</v>
      </c>
      <c r="P37" s="23">
        <f t="shared" si="4"/>
        <v>4608.5</v>
      </c>
      <c r="Q37" s="23">
        <v>0</v>
      </c>
      <c r="R37" s="23">
        <f t="shared" si="5"/>
        <v>13812.5</v>
      </c>
      <c r="S37" s="23">
        <v>0</v>
      </c>
      <c r="T37" s="23">
        <f t="shared" si="6"/>
        <v>8269.08</v>
      </c>
      <c r="U37" s="23">
        <f t="shared" si="7"/>
        <v>9971</v>
      </c>
      <c r="V37" s="23">
        <f t="shared" si="8"/>
        <v>56730.92</v>
      </c>
    </row>
    <row r="38" spans="1:22" s="5" customFormat="1" ht="12" x14ac:dyDescent="0.2">
      <c r="A38" s="19">
        <f t="shared" si="9"/>
        <v>21</v>
      </c>
      <c r="B38" s="20" t="s">
        <v>73</v>
      </c>
      <c r="C38" s="21" t="s">
        <v>76</v>
      </c>
      <c r="D38" s="21" t="s">
        <v>77</v>
      </c>
      <c r="E38" s="21" t="s">
        <v>33</v>
      </c>
      <c r="F38" s="21" t="s">
        <v>34</v>
      </c>
      <c r="G38" s="22">
        <v>44927</v>
      </c>
      <c r="H38" s="22">
        <v>45107</v>
      </c>
      <c r="I38" s="23">
        <v>115000</v>
      </c>
      <c r="J38" s="23">
        <v>15633.74</v>
      </c>
      <c r="K38" s="23">
        <v>0</v>
      </c>
      <c r="L38" s="23">
        <f t="shared" si="0"/>
        <v>3300.5</v>
      </c>
      <c r="M38" s="23">
        <f t="shared" si="1"/>
        <v>8164.9999999999991</v>
      </c>
      <c r="N38" s="23">
        <f t="shared" si="2"/>
        <v>1322.5</v>
      </c>
      <c r="O38" s="23">
        <f t="shared" si="3"/>
        <v>3496</v>
      </c>
      <c r="P38" s="23">
        <f t="shared" si="4"/>
        <v>8153.5000000000009</v>
      </c>
      <c r="Q38" s="23">
        <v>0</v>
      </c>
      <c r="R38" s="23">
        <f t="shared" si="5"/>
        <v>24437.5</v>
      </c>
      <c r="S38" s="23">
        <v>0</v>
      </c>
      <c r="T38" s="23">
        <f t="shared" si="6"/>
        <v>22430.239999999998</v>
      </c>
      <c r="U38" s="23">
        <f t="shared" si="7"/>
        <v>17641</v>
      </c>
      <c r="V38" s="23">
        <f t="shared" si="8"/>
        <v>92569.760000000009</v>
      </c>
    </row>
    <row r="39" spans="1:22" s="5" customFormat="1" ht="12" x14ac:dyDescent="0.2">
      <c r="A39" s="19">
        <f t="shared" si="9"/>
        <v>22</v>
      </c>
      <c r="B39" s="20" t="s">
        <v>78</v>
      </c>
      <c r="C39" s="21" t="s">
        <v>79</v>
      </c>
      <c r="D39" s="21" t="s">
        <v>80</v>
      </c>
      <c r="E39" s="21" t="s">
        <v>33</v>
      </c>
      <c r="F39" s="21" t="s">
        <v>34</v>
      </c>
      <c r="G39" s="22">
        <v>44866</v>
      </c>
      <c r="H39" s="22">
        <v>45047</v>
      </c>
      <c r="I39" s="23">
        <v>65000</v>
      </c>
      <c r="J39" s="23">
        <v>4427.58</v>
      </c>
      <c r="K39" s="23">
        <v>0</v>
      </c>
      <c r="L39" s="23">
        <f t="shared" si="0"/>
        <v>1865.5</v>
      </c>
      <c r="M39" s="23">
        <f t="shared" si="1"/>
        <v>4615</v>
      </c>
      <c r="N39" s="23">
        <f t="shared" si="2"/>
        <v>747.5</v>
      </c>
      <c r="O39" s="23">
        <f t="shared" si="3"/>
        <v>1976</v>
      </c>
      <c r="P39" s="23">
        <f t="shared" si="4"/>
        <v>4608.5</v>
      </c>
      <c r="Q39" s="23">
        <v>0</v>
      </c>
      <c r="R39" s="23">
        <f t="shared" si="5"/>
        <v>13812.5</v>
      </c>
      <c r="S39" s="23">
        <v>0</v>
      </c>
      <c r="T39" s="23">
        <f t="shared" si="6"/>
        <v>8269.08</v>
      </c>
      <c r="U39" s="23">
        <f t="shared" si="7"/>
        <v>9971</v>
      </c>
      <c r="V39" s="23">
        <f t="shared" si="8"/>
        <v>56730.92</v>
      </c>
    </row>
    <row r="40" spans="1:22" s="5" customFormat="1" ht="12" x14ac:dyDescent="0.2">
      <c r="A40" s="19">
        <f t="shared" si="9"/>
        <v>23</v>
      </c>
      <c r="B40" s="20" t="s">
        <v>81</v>
      </c>
      <c r="C40" s="21" t="s">
        <v>82</v>
      </c>
      <c r="D40" s="21" t="s">
        <v>83</v>
      </c>
      <c r="E40" s="21" t="s">
        <v>33</v>
      </c>
      <c r="F40" s="21" t="s">
        <v>34</v>
      </c>
      <c r="G40" s="22">
        <v>44743</v>
      </c>
      <c r="H40" s="22">
        <v>44957</v>
      </c>
      <c r="I40" s="23">
        <v>75000</v>
      </c>
      <c r="J40" s="23">
        <v>6006.89</v>
      </c>
      <c r="K40" s="23">
        <v>0</v>
      </c>
      <c r="L40" s="23">
        <f t="shared" si="0"/>
        <v>2152.5</v>
      </c>
      <c r="M40" s="23">
        <f t="shared" si="1"/>
        <v>5324.9999999999991</v>
      </c>
      <c r="N40" s="23">
        <f t="shared" si="2"/>
        <v>862.5</v>
      </c>
      <c r="O40" s="23">
        <f t="shared" si="3"/>
        <v>2280</v>
      </c>
      <c r="P40" s="23">
        <f t="shared" si="4"/>
        <v>5317.5</v>
      </c>
      <c r="Q40" s="23">
        <v>1512.45</v>
      </c>
      <c r="R40" s="23">
        <f t="shared" si="5"/>
        <v>15937.5</v>
      </c>
      <c r="S40" s="23">
        <v>0</v>
      </c>
      <c r="T40" s="23">
        <f t="shared" si="6"/>
        <v>11951.84</v>
      </c>
      <c r="U40" s="23">
        <f t="shared" si="7"/>
        <v>11505</v>
      </c>
      <c r="V40" s="23">
        <f t="shared" si="8"/>
        <v>63048.160000000003</v>
      </c>
    </row>
    <row r="41" spans="1:22" s="5" customFormat="1" ht="12" x14ac:dyDescent="0.2">
      <c r="A41" s="19">
        <f t="shared" si="9"/>
        <v>24</v>
      </c>
      <c r="B41" s="20" t="s">
        <v>81</v>
      </c>
      <c r="C41" s="21" t="s">
        <v>84</v>
      </c>
      <c r="D41" s="21" t="s">
        <v>83</v>
      </c>
      <c r="E41" s="21" t="s">
        <v>33</v>
      </c>
      <c r="F41" s="21" t="s">
        <v>36</v>
      </c>
      <c r="G41" s="22">
        <v>44927</v>
      </c>
      <c r="H41" s="22">
        <v>45107</v>
      </c>
      <c r="I41" s="23">
        <v>85000</v>
      </c>
      <c r="J41" s="23">
        <v>8576.99</v>
      </c>
      <c r="K41" s="23">
        <v>0</v>
      </c>
      <c r="L41" s="23">
        <f t="shared" si="0"/>
        <v>2439.5</v>
      </c>
      <c r="M41" s="23">
        <f t="shared" si="1"/>
        <v>6034.9999999999991</v>
      </c>
      <c r="N41" s="23">
        <f t="shared" si="2"/>
        <v>977.5</v>
      </c>
      <c r="O41" s="23">
        <f t="shared" si="3"/>
        <v>2584</v>
      </c>
      <c r="P41" s="23">
        <f t="shared" si="4"/>
        <v>6026.5</v>
      </c>
      <c r="Q41" s="23">
        <v>0</v>
      </c>
      <c r="R41" s="23">
        <f t="shared" si="5"/>
        <v>18062.5</v>
      </c>
      <c r="S41" s="23">
        <v>0</v>
      </c>
      <c r="T41" s="23">
        <f t="shared" si="6"/>
        <v>13600.49</v>
      </c>
      <c r="U41" s="23">
        <f t="shared" si="7"/>
        <v>13039</v>
      </c>
      <c r="V41" s="23">
        <f t="shared" si="8"/>
        <v>71399.509999999995</v>
      </c>
    </row>
    <row r="42" spans="1:22" s="5" customFormat="1" ht="12" x14ac:dyDescent="0.2">
      <c r="A42" s="19">
        <f t="shared" si="9"/>
        <v>25</v>
      </c>
      <c r="B42" s="20" t="s">
        <v>85</v>
      </c>
      <c r="C42" s="21" t="s">
        <v>86</v>
      </c>
      <c r="D42" s="21" t="s">
        <v>87</v>
      </c>
      <c r="E42" s="21" t="s">
        <v>33</v>
      </c>
      <c r="F42" s="21" t="s">
        <v>34</v>
      </c>
      <c r="G42" s="22">
        <v>44927</v>
      </c>
      <c r="H42" s="22">
        <v>45107</v>
      </c>
      <c r="I42" s="23">
        <v>65000</v>
      </c>
      <c r="J42" s="23">
        <v>4125.09</v>
      </c>
      <c r="K42" s="23">
        <v>0</v>
      </c>
      <c r="L42" s="23">
        <f t="shared" si="0"/>
        <v>1865.5</v>
      </c>
      <c r="M42" s="23">
        <f t="shared" si="1"/>
        <v>4615</v>
      </c>
      <c r="N42" s="23">
        <f t="shared" si="2"/>
        <v>747.5</v>
      </c>
      <c r="O42" s="23">
        <f t="shared" si="3"/>
        <v>1976</v>
      </c>
      <c r="P42" s="23">
        <f t="shared" si="4"/>
        <v>4608.5</v>
      </c>
      <c r="Q42" s="23">
        <v>1512.45</v>
      </c>
      <c r="R42" s="23">
        <f t="shared" si="5"/>
        <v>13812.5</v>
      </c>
      <c r="S42" s="23">
        <v>0</v>
      </c>
      <c r="T42" s="23">
        <f t="shared" si="6"/>
        <v>9479.0400000000009</v>
      </c>
      <c r="U42" s="23">
        <f t="shared" si="7"/>
        <v>9971</v>
      </c>
      <c r="V42" s="23">
        <f t="shared" si="8"/>
        <v>55520.959999999999</v>
      </c>
    </row>
    <row r="43" spans="1:22" s="5" customFormat="1" ht="12" x14ac:dyDescent="0.2">
      <c r="A43" s="19">
        <f t="shared" si="9"/>
        <v>26</v>
      </c>
      <c r="B43" s="20" t="s">
        <v>88</v>
      </c>
      <c r="C43" s="21" t="s">
        <v>89</v>
      </c>
      <c r="D43" s="21" t="s">
        <v>90</v>
      </c>
      <c r="E43" s="21" t="s">
        <v>33</v>
      </c>
      <c r="F43" s="21" t="s">
        <v>34</v>
      </c>
      <c r="G43" s="22">
        <v>44927</v>
      </c>
      <c r="H43" s="22">
        <v>45107</v>
      </c>
      <c r="I43" s="23">
        <v>80000</v>
      </c>
      <c r="J43" s="23">
        <v>7400.87</v>
      </c>
      <c r="K43" s="23">
        <v>0</v>
      </c>
      <c r="L43" s="23">
        <f t="shared" si="0"/>
        <v>2296</v>
      </c>
      <c r="M43" s="23">
        <f t="shared" si="1"/>
        <v>5679.9999999999991</v>
      </c>
      <c r="N43" s="23">
        <f t="shared" si="2"/>
        <v>920</v>
      </c>
      <c r="O43" s="23">
        <f t="shared" si="3"/>
        <v>2432</v>
      </c>
      <c r="P43" s="23">
        <f t="shared" si="4"/>
        <v>5672</v>
      </c>
      <c r="Q43" s="23">
        <v>0</v>
      </c>
      <c r="R43" s="23">
        <f t="shared" si="5"/>
        <v>17000</v>
      </c>
      <c r="S43" s="23">
        <v>0</v>
      </c>
      <c r="T43" s="23">
        <f t="shared" si="6"/>
        <v>12128.869999999999</v>
      </c>
      <c r="U43" s="23">
        <f t="shared" si="7"/>
        <v>12272</v>
      </c>
      <c r="V43" s="23">
        <f t="shared" si="8"/>
        <v>67871.13</v>
      </c>
    </row>
    <row r="44" spans="1:22" s="5" customFormat="1" ht="12" x14ac:dyDescent="0.2">
      <c r="A44" s="19">
        <f t="shared" si="9"/>
        <v>27</v>
      </c>
      <c r="B44" s="20" t="s">
        <v>88</v>
      </c>
      <c r="C44" s="21" t="s">
        <v>91</v>
      </c>
      <c r="D44" s="21" t="s">
        <v>92</v>
      </c>
      <c r="E44" s="21" t="s">
        <v>33</v>
      </c>
      <c r="F44" s="21" t="s">
        <v>34</v>
      </c>
      <c r="G44" s="22">
        <v>44927</v>
      </c>
      <c r="H44" s="22">
        <v>45107</v>
      </c>
      <c r="I44" s="23">
        <v>93500</v>
      </c>
      <c r="J44" s="23">
        <v>10576.41</v>
      </c>
      <c r="K44" s="23">
        <v>0</v>
      </c>
      <c r="L44" s="23">
        <f t="shared" si="0"/>
        <v>2683.45</v>
      </c>
      <c r="M44" s="23">
        <f t="shared" si="1"/>
        <v>6638.4999999999991</v>
      </c>
      <c r="N44" s="23">
        <f t="shared" si="2"/>
        <v>1075.25</v>
      </c>
      <c r="O44" s="23">
        <f t="shared" si="3"/>
        <v>2842.4</v>
      </c>
      <c r="P44" s="23">
        <f t="shared" si="4"/>
        <v>6629.1500000000005</v>
      </c>
      <c r="Q44" s="23">
        <v>0</v>
      </c>
      <c r="R44" s="23">
        <f t="shared" si="5"/>
        <v>19868.75</v>
      </c>
      <c r="S44" s="23">
        <v>0</v>
      </c>
      <c r="T44" s="23">
        <f t="shared" si="6"/>
        <v>16102.26</v>
      </c>
      <c r="U44" s="23">
        <f t="shared" si="7"/>
        <v>14342.9</v>
      </c>
      <c r="V44" s="23">
        <f t="shared" si="8"/>
        <v>77397.740000000005</v>
      </c>
    </row>
    <row r="45" spans="1:22" s="5" customFormat="1" ht="12" x14ac:dyDescent="0.2">
      <c r="A45" s="19">
        <f t="shared" si="9"/>
        <v>28</v>
      </c>
      <c r="B45" s="20" t="s">
        <v>88</v>
      </c>
      <c r="C45" s="21" t="s">
        <v>93</v>
      </c>
      <c r="D45" s="21" t="s">
        <v>94</v>
      </c>
      <c r="E45" s="21" t="s">
        <v>33</v>
      </c>
      <c r="F45" s="21" t="s">
        <v>34</v>
      </c>
      <c r="G45" s="22">
        <v>44835</v>
      </c>
      <c r="H45" s="22">
        <v>45016</v>
      </c>
      <c r="I45" s="23">
        <v>45000</v>
      </c>
      <c r="J45" s="23">
        <v>1148.33</v>
      </c>
      <c r="K45" s="23">
        <v>0</v>
      </c>
      <c r="L45" s="23">
        <f t="shared" si="0"/>
        <v>1291.5</v>
      </c>
      <c r="M45" s="23">
        <f t="shared" si="1"/>
        <v>3194.9999999999995</v>
      </c>
      <c r="N45" s="23">
        <f t="shared" si="2"/>
        <v>517.5</v>
      </c>
      <c r="O45" s="23">
        <f t="shared" si="3"/>
        <v>1368</v>
      </c>
      <c r="P45" s="23">
        <f t="shared" si="4"/>
        <v>3190.5</v>
      </c>
      <c r="Q45" s="23"/>
      <c r="R45" s="23">
        <f t="shared" si="5"/>
        <v>9562.5</v>
      </c>
      <c r="S45" s="23"/>
      <c r="T45" s="23">
        <f t="shared" si="6"/>
        <v>3807.83</v>
      </c>
      <c r="U45" s="23">
        <f t="shared" si="7"/>
        <v>6903</v>
      </c>
      <c r="V45" s="23">
        <f t="shared" si="8"/>
        <v>41192.17</v>
      </c>
    </row>
    <row r="46" spans="1:22" s="5" customFormat="1" ht="12" x14ac:dyDescent="0.2">
      <c r="A46" s="19">
        <f t="shared" si="9"/>
        <v>29</v>
      </c>
      <c r="B46" s="20" t="s">
        <v>95</v>
      </c>
      <c r="C46" s="21" t="s">
        <v>96</v>
      </c>
      <c r="D46" s="21" t="s">
        <v>97</v>
      </c>
      <c r="E46" s="21" t="s">
        <v>33</v>
      </c>
      <c r="F46" s="21" t="s">
        <v>34</v>
      </c>
      <c r="G46" s="22">
        <v>44774</v>
      </c>
      <c r="H46" s="22">
        <v>44957</v>
      </c>
      <c r="I46" s="23">
        <v>155000</v>
      </c>
      <c r="J46" s="23">
        <v>25042.74</v>
      </c>
      <c r="K46" s="23">
        <v>0</v>
      </c>
      <c r="L46" s="23">
        <f t="shared" si="0"/>
        <v>4448.5</v>
      </c>
      <c r="M46" s="23">
        <f t="shared" si="1"/>
        <v>11004.999999999998</v>
      </c>
      <c r="N46" s="23">
        <f t="shared" si="2"/>
        <v>1782.5</v>
      </c>
      <c r="O46" s="23">
        <f t="shared" si="3"/>
        <v>4712</v>
      </c>
      <c r="P46" s="23">
        <f t="shared" si="4"/>
        <v>10989.5</v>
      </c>
      <c r="Q46" s="23">
        <v>0</v>
      </c>
      <c r="R46" s="23">
        <f t="shared" si="5"/>
        <v>32937.5</v>
      </c>
      <c r="S46" s="23">
        <v>250</v>
      </c>
      <c r="T46" s="23">
        <f t="shared" si="6"/>
        <v>34453.240000000005</v>
      </c>
      <c r="U46" s="23">
        <f t="shared" si="7"/>
        <v>23777</v>
      </c>
      <c r="V46" s="23">
        <f t="shared" si="8"/>
        <v>120546.76</v>
      </c>
    </row>
    <row r="47" spans="1:22" s="5" customFormat="1" ht="12" x14ac:dyDescent="0.2">
      <c r="A47" s="19">
        <f t="shared" si="9"/>
        <v>30</v>
      </c>
      <c r="B47" s="20" t="s">
        <v>95</v>
      </c>
      <c r="C47" s="21" t="s">
        <v>98</v>
      </c>
      <c r="D47" s="21" t="s">
        <v>99</v>
      </c>
      <c r="E47" s="21" t="s">
        <v>33</v>
      </c>
      <c r="F47" s="21" t="s">
        <v>36</v>
      </c>
      <c r="G47" s="22">
        <v>44866</v>
      </c>
      <c r="H47" s="22">
        <v>45047</v>
      </c>
      <c r="I47" s="23">
        <v>65000</v>
      </c>
      <c r="J47" s="23">
        <v>4427.58</v>
      </c>
      <c r="K47" s="23">
        <v>0</v>
      </c>
      <c r="L47" s="23">
        <f t="shared" si="0"/>
        <v>1865.5</v>
      </c>
      <c r="M47" s="23">
        <f t="shared" si="1"/>
        <v>4615</v>
      </c>
      <c r="N47" s="23">
        <f t="shared" si="2"/>
        <v>747.5</v>
      </c>
      <c r="O47" s="23">
        <f t="shared" si="3"/>
        <v>1976</v>
      </c>
      <c r="P47" s="23">
        <f t="shared" si="4"/>
        <v>4608.5</v>
      </c>
      <c r="Q47" s="23">
        <v>0</v>
      </c>
      <c r="R47" s="23">
        <f t="shared" si="5"/>
        <v>13812.5</v>
      </c>
      <c r="S47" s="23">
        <v>0</v>
      </c>
      <c r="T47" s="23">
        <f t="shared" si="6"/>
        <v>8269.08</v>
      </c>
      <c r="U47" s="23">
        <f t="shared" si="7"/>
        <v>9971</v>
      </c>
      <c r="V47" s="23">
        <f t="shared" si="8"/>
        <v>56730.92</v>
      </c>
    </row>
    <row r="48" spans="1:22" s="5" customFormat="1" ht="12" x14ac:dyDescent="0.2">
      <c r="A48" s="19">
        <f t="shared" si="9"/>
        <v>31</v>
      </c>
      <c r="B48" s="20" t="s">
        <v>95</v>
      </c>
      <c r="C48" s="21" t="s">
        <v>254</v>
      </c>
      <c r="D48" s="21" t="s">
        <v>255</v>
      </c>
      <c r="E48" s="21" t="s">
        <v>33</v>
      </c>
      <c r="F48" s="21" t="s">
        <v>36</v>
      </c>
      <c r="G48" s="22">
        <v>44896</v>
      </c>
      <c r="H48" s="22">
        <v>45077</v>
      </c>
      <c r="I48" s="23">
        <v>45000</v>
      </c>
      <c r="J48" s="23">
        <v>1148.33</v>
      </c>
      <c r="K48" s="23"/>
      <c r="L48" s="23">
        <f t="shared" si="0"/>
        <v>1291.5</v>
      </c>
      <c r="M48" s="23">
        <f t="shared" si="1"/>
        <v>3194.9999999999995</v>
      </c>
      <c r="N48" s="23">
        <f t="shared" si="2"/>
        <v>517.5</v>
      </c>
      <c r="O48" s="23">
        <f t="shared" si="3"/>
        <v>1368</v>
      </c>
      <c r="P48" s="23">
        <f t="shared" si="4"/>
        <v>3190.5</v>
      </c>
      <c r="Q48" s="23"/>
      <c r="R48" s="23">
        <f t="shared" si="5"/>
        <v>9562.5</v>
      </c>
      <c r="S48" s="23">
        <v>0</v>
      </c>
      <c r="T48" s="23">
        <f t="shared" si="6"/>
        <v>3807.83</v>
      </c>
      <c r="U48" s="23">
        <f t="shared" si="7"/>
        <v>6903</v>
      </c>
      <c r="V48" s="23">
        <f t="shared" si="8"/>
        <v>41192.17</v>
      </c>
    </row>
    <row r="49" spans="1:22" s="5" customFormat="1" ht="12" x14ac:dyDescent="0.2">
      <c r="A49" s="19">
        <f t="shared" si="9"/>
        <v>32</v>
      </c>
      <c r="B49" s="20" t="s">
        <v>100</v>
      </c>
      <c r="C49" s="21" t="s">
        <v>101</v>
      </c>
      <c r="D49" s="21" t="s">
        <v>32</v>
      </c>
      <c r="E49" s="21" t="s">
        <v>33</v>
      </c>
      <c r="F49" s="21" t="s">
        <v>34</v>
      </c>
      <c r="G49" s="22">
        <v>44927</v>
      </c>
      <c r="H49" s="22">
        <v>45107</v>
      </c>
      <c r="I49" s="23">
        <v>45000</v>
      </c>
      <c r="J49" s="23">
        <v>1148.33</v>
      </c>
      <c r="K49" s="23">
        <v>0</v>
      </c>
      <c r="L49" s="23">
        <f t="shared" si="0"/>
        <v>1291.5</v>
      </c>
      <c r="M49" s="23">
        <f t="shared" si="1"/>
        <v>3194.9999999999995</v>
      </c>
      <c r="N49" s="23">
        <f t="shared" si="2"/>
        <v>517.5</v>
      </c>
      <c r="O49" s="23">
        <f t="shared" si="3"/>
        <v>1368</v>
      </c>
      <c r="P49" s="23">
        <f t="shared" si="4"/>
        <v>3190.5</v>
      </c>
      <c r="Q49" s="23">
        <v>0</v>
      </c>
      <c r="R49" s="23">
        <f t="shared" si="5"/>
        <v>9562.5</v>
      </c>
      <c r="S49" s="23">
        <v>0</v>
      </c>
      <c r="T49" s="23">
        <f t="shared" si="6"/>
        <v>3807.83</v>
      </c>
      <c r="U49" s="23">
        <f t="shared" si="7"/>
        <v>6903</v>
      </c>
      <c r="V49" s="23">
        <f t="shared" si="8"/>
        <v>41192.17</v>
      </c>
    </row>
    <row r="50" spans="1:22" s="5" customFormat="1" ht="12" customHeight="1" x14ac:dyDescent="0.2">
      <c r="A50" s="19">
        <f t="shared" si="9"/>
        <v>33</v>
      </c>
      <c r="B50" s="20" t="s">
        <v>103</v>
      </c>
      <c r="C50" s="21" t="s">
        <v>104</v>
      </c>
      <c r="D50" s="21" t="s">
        <v>105</v>
      </c>
      <c r="E50" s="21" t="s">
        <v>33</v>
      </c>
      <c r="F50" s="21" t="s">
        <v>34</v>
      </c>
      <c r="G50" s="22">
        <v>44805</v>
      </c>
      <c r="H50" s="22">
        <v>44985</v>
      </c>
      <c r="I50" s="23">
        <v>155000</v>
      </c>
      <c r="J50" s="23">
        <v>25042.74</v>
      </c>
      <c r="K50" s="23">
        <v>0</v>
      </c>
      <c r="L50" s="23">
        <f t="shared" ref="L50:L79" si="10">+I50*2.87%</f>
        <v>4448.5</v>
      </c>
      <c r="M50" s="23">
        <f t="shared" ref="M50:M79" si="11">I50*7.1%</f>
        <v>11004.999999999998</v>
      </c>
      <c r="N50" s="23">
        <f t="shared" ref="N50:N79" si="12">I50*1.15%</f>
        <v>1782.5</v>
      </c>
      <c r="O50" s="23">
        <f t="shared" ref="O50:O79" si="13">+I50*3.04%</f>
        <v>4712</v>
      </c>
      <c r="P50" s="23">
        <f t="shared" ref="P50:P79" si="14">I50*7.09%</f>
        <v>10989.5</v>
      </c>
      <c r="Q50" s="23">
        <v>0</v>
      </c>
      <c r="R50" s="23">
        <f t="shared" ref="R50:R79" si="15">L50+M50+N50+O50+P50</f>
        <v>32937.5</v>
      </c>
      <c r="S50" s="23">
        <v>0</v>
      </c>
      <c r="T50" s="23">
        <f t="shared" ref="T50:T79" si="16">+L50+O50+Q50+S50+J50+K50</f>
        <v>34203.240000000005</v>
      </c>
      <c r="U50" s="23">
        <f t="shared" ref="U50:U79" si="17">+P50+N50+M50</f>
        <v>23777</v>
      </c>
      <c r="V50" s="23">
        <f t="shared" ref="V50:V79" si="18">+I50-T50</f>
        <v>120796.76</v>
      </c>
    </row>
    <row r="51" spans="1:22" s="5" customFormat="1" ht="12" x14ac:dyDescent="0.2">
      <c r="A51" s="19">
        <f t="shared" si="9"/>
        <v>34</v>
      </c>
      <c r="B51" s="20" t="s">
        <v>106</v>
      </c>
      <c r="C51" s="21" t="s">
        <v>107</v>
      </c>
      <c r="D51" s="21" t="s">
        <v>108</v>
      </c>
      <c r="E51" s="21" t="s">
        <v>33</v>
      </c>
      <c r="F51" s="21" t="s">
        <v>34</v>
      </c>
      <c r="G51" s="22">
        <v>44805</v>
      </c>
      <c r="H51" s="22">
        <v>44985</v>
      </c>
      <c r="I51" s="23">
        <v>75000</v>
      </c>
      <c r="J51" s="23">
        <v>6309.38</v>
      </c>
      <c r="K51" s="23">
        <v>0</v>
      </c>
      <c r="L51" s="23">
        <f t="shared" si="10"/>
        <v>2152.5</v>
      </c>
      <c r="M51" s="23">
        <f t="shared" si="11"/>
        <v>5324.9999999999991</v>
      </c>
      <c r="N51" s="23">
        <f t="shared" si="12"/>
        <v>862.5</v>
      </c>
      <c r="O51" s="23">
        <f t="shared" si="13"/>
        <v>2280</v>
      </c>
      <c r="P51" s="23">
        <f t="shared" si="14"/>
        <v>5317.5</v>
      </c>
      <c r="Q51" s="23">
        <v>0</v>
      </c>
      <c r="R51" s="23">
        <f t="shared" si="15"/>
        <v>15937.5</v>
      </c>
      <c r="S51" s="23">
        <v>0</v>
      </c>
      <c r="T51" s="23">
        <f t="shared" si="16"/>
        <v>10741.880000000001</v>
      </c>
      <c r="U51" s="23">
        <f t="shared" si="17"/>
        <v>11505</v>
      </c>
      <c r="V51" s="23">
        <f t="shared" si="18"/>
        <v>64258.119999999995</v>
      </c>
    </row>
    <row r="52" spans="1:22" s="5" customFormat="1" ht="12" x14ac:dyDescent="0.2">
      <c r="A52" s="19">
        <f t="shared" si="9"/>
        <v>35</v>
      </c>
      <c r="B52" s="20" t="s">
        <v>106</v>
      </c>
      <c r="C52" s="21" t="s">
        <v>109</v>
      </c>
      <c r="D52" s="21" t="s">
        <v>110</v>
      </c>
      <c r="E52" s="21" t="s">
        <v>33</v>
      </c>
      <c r="F52" s="21" t="s">
        <v>36</v>
      </c>
      <c r="G52" s="22">
        <v>44805</v>
      </c>
      <c r="H52" s="22">
        <v>44985</v>
      </c>
      <c r="I52" s="23">
        <v>70000</v>
      </c>
      <c r="J52" s="23">
        <v>5368.48</v>
      </c>
      <c r="K52" s="23">
        <v>0</v>
      </c>
      <c r="L52" s="23">
        <f t="shared" si="10"/>
        <v>2009</v>
      </c>
      <c r="M52" s="23">
        <f t="shared" si="11"/>
        <v>4970</v>
      </c>
      <c r="N52" s="23">
        <f t="shared" si="12"/>
        <v>805</v>
      </c>
      <c r="O52" s="23">
        <f t="shared" si="13"/>
        <v>2128</v>
      </c>
      <c r="P52" s="23">
        <f t="shared" si="14"/>
        <v>4963</v>
      </c>
      <c r="Q52" s="23">
        <v>0</v>
      </c>
      <c r="R52" s="23">
        <f t="shared" si="15"/>
        <v>14875</v>
      </c>
      <c r="S52" s="23">
        <v>0</v>
      </c>
      <c r="T52" s="23">
        <f t="shared" si="16"/>
        <v>9505.48</v>
      </c>
      <c r="U52" s="23">
        <f t="shared" si="17"/>
        <v>10738</v>
      </c>
      <c r="V52" s="23">
        <f t="shared" si="18"/>
        <v>60494.520000000004</v>
      </c>
    </row>
    <row r="53" spans="1:22" s="5" customFormat="1" ht="12" x14ac:dyDescent="0.2">
      <c r="A53" s="19">
        <f t="shared" si="9"/>
        <v>36</v>
      </c>
      <c r="B53" s="20" t="s">
        <v>106</v>
      </c>
      <c r="C53" s="21" t="s">
        <v>111</v>
      </c>
      <c r="D53" s="21" t="s">
        <v>112</v>
      </c>
      <c r="E53" s="21" t="s">
        <v>33</v>
      </c>
      <c r="F53" s="21" t="s">
        <v>36</v>
      </c>
      <c r="G53" s="22">
        <v>44835</v>
      </c>
      <c r="H53" s="22">
        <v>45016</v>
      </c>
      <c r="I53" s="23">
        <v>70000</v>
      </c>
      <c r="J53" s="23">
        <v>5368.48</v>
      </c>
      <c r="K53" s="23">
        <v>0</v>
      </c>
      <c r="L53" s="23">
        <f t="shared" si="10"/>
        <v>2009</v>
      </c>
      <c r="M53" s="23">
        <f t="shared" si="11"/>
        <v>4970</v>
      </c>
      <c r="N53" s="23">
        <f t="shared" si="12"/>
        <v>805</v>
      </c>
      <c r="O53" s="23">
        <f t="shared" si="13"/>
        <v>2128</v>
      </c>
      <c r="P53" s="23">
        <f t="shared" si="14"/>
        <v>4963</v>
      </c>
      <c r="Q53" s="23">
        <v>0</v>
      </c>
      <c r="R53" s="23">
        <f t="shared" si="15"/>
        <v>14875</v>
      </c>
      <c r="S53" s="23">
        <v>0</v>
      </c>
      <c r="T53" s="23">
        <f t="shared" si="16"/>
        <v>9505.48</v>
      </c>
      <c r="U53" s="23">
        <f t="shared" si="17"/>
        <v>10738</v>
      </c>
      <c r="V53" s="23">
        <f t="shared" si="18"/>
        <v>60494.520000000004</v>
      </c>
    </row>
    <row r="54" spans="1:22" s="5" customFormat="1" ht="12" x14ac:dyDescent="0.2">
      <c r="A54" s="19">
        <f t="shared" si="9"/>
        <v>37</v>
      </c>
      <c r="B54" s="20" t="s">
        <v>113</v>
      </c>
      <c r="C54" s="21" t="s">
        <v>114</v>
      </c>
      <c r="D54" s="21" t="s">
        <v>115</v>
      </c>
      <c r="E54" s="21" t="s">
        <v>33</v>
      </c>
      <c r="F54" s="21" t="s">
        <v>36</v>
      </c>
      <c r="G54" s="22">
        <v>44927</v>
      </c>
      <c r="H54" s="22">
        <v>45107</v>
      </c>
      <c r="I54" s="23">
        <v>65000</v>
      </c>
      <c r="J54" s="23">
        <v>4427.58</v>
      </c>
      <c r="K54" s="23">
        <v>0</v>
      </c>
      <c r="L54" s="23">
        <f t="shared" si="10"/>
        <v>1865.5</v>
      </c>
      <c r="M54" s="23">
        <f t="shared" si="11"/>
        <v>4615</v>
      </c>
      <c r="N54" s="23">
        <f t="shared" si="12"/>
        <v>747.5</v>
      </c>
      <c r="O54" s="23">
        <f t="shared" si="13"/>
        <v>1976</v>
      </c>
      <c r="P54" s="23">
        <f t="shared" si="14"/>
        <v>4608.5</v>
      </c>
      <c r="Q54" s="23">
        <v>0</v>
      </c>
      <c r="R54" s="23">
        <f t="shared" si="15"/>
        <v>13812.5</v>
      </c>
      <c r="S54" s="23">
        <v>0</v>
      </c>
      <c r="T54" s="23">
        <f t="shared" si="16"/>
        <v>8269.08</v>
      </c>
      <c r="U54" s="23">
        <f t="shared" si="17"/>
        <v>9971</v>
      </c>
      <c r="V54" s="23">
        <f t="shared" si="18"/>
        <v>56730.92</v>
      </c>
    </row>
    <row r="55" spans="1:22" s="5" customFormat="1" ht="12" x14ac:dyDescent="0.2">
      <c r="A55" s="19">
        <f t="shared" si="9"/>
        <v>38</v>
      </c>
      <c r="B55" s="20" t="s">
        <v>113</v>
      </c>
      <c r="C55" s="21" t="s">
        <v>116</v>
      </c>
      <c r="D55" s="21" t="s">
        <v>117</v>
      </c>
      <c r="E55" s="21" t="s">
        <v>33</v>
      </c>
      <c r="F55" s="21" t="s">
        <v>36</v>
      </c>
      <c r="G55" s="22">
        <v>44743</v>
      </c>
      <c r="H55" s="22">
        <v>44927</v>
      </c>
      <c r="I55" s="23">
        <v>65000</v>
      </c>
      <c r="J55" s="23">
        <v>4427.58</v>
      </c>
      <c r="K55" s="23">
        <v>0</v>
      </c>
      <c r="L55" s="23">
        <f t="shared" si="10"/>
        <v>1865.5</v>
      </c>
      <c r="M55" s="23">
        <f t="shared" si="11"/>
        <v>4615</v>
      </c>
      <c r="N55" s="23">
        <f t="shared" si="12"/>
        <v>747.5</v>
      </c>
      <c r="O55" s="23">
        <f t="shared" si="13"/>
        <v>1976</v>
      </c>
      <c r="P55" s="23">
        <f t="shared" si="14"/>
        <v>4608.5</v>
      </c>
      <c r="Q55" s="23">
        <v>0</v>
      </c>
      <c r="R55" s="23">
        <f t="shared" si="15"/>
        <v>13812.5</v>
      </c>
      <c r="S55" s="23">
        <v>0</v>
      </c>
      <c r="T55" s="23">
        <f t="shared" si="16"/>
        <v>8269.08</v>
      </c>
      <c r="U55" s="23">
        <f t="shared" si="17"/>
        <v>9971</v>
      </c>
      <c r="V55" s="23">
        <f t="shared" si="18"/>
        <v>56730.92</v>
      </c>
    </row>
    <row r="56" spans="1:22" s="5" customFormat="1" ht="12" x14ac:dyDescent="0.2">
      <c r="A56" s="19">
        <f t="shared" si="9"/>
        <v>39</v>
      </c>
      <c r="B56" s="20" t="s">
        <v>118</v>
      </c>
      <c r="C56" s="21" t="s">
        <v>120</v>
      </c>
      <c r="D56" s="21" t="s">
        <v>121</v>
      </c>
      <c r="E56" s="21" t="s">
        <v>33</v>
      </c>
      <c r="F56" s="21" t="s">
        <v>34</v>
      </c>
      <c r="G56" s="22">
        <v>44927</v>
      </c>
      <c r="H56" s="22">
        <v>45107</v>
      </c>
      <c r="I56" s="23">
        <v>50000</v>
      </c>
      <c r="J56" s="23">
        <v>0</v>
      </c>
      <c r="K56" s="23">
        <v>0</v>
      </c>
      <c r="L56" s="23">
        <f t="shared" si="10"/>
        <v>1435</v>
      </c>
      <c r="M56" s="23">
        <f t="shared" si="11"/>
        <v>3549.9999999999995</v>
      </c>
      <c r="N56" s="23">
        <f t="shared" si="12"/>
        <v>575</v>
      </c>
      <c r="O56" s="23">
        <f t="shared" si="13"/>
        <v>1520</v>
      </c>
      <c r="P56" s="23">
        <f t="shared" si="14"/>
        <v>3545.0000000000005</v>
      </c>
      <c r="Q56" s="23">
        <v>0</v>
      </c>
      <c r="R56" s="23">
        <f t="shared" si="15"/>
        <v>10625</v>
      </c>
      <c r="S56" s="23">
        <v>0</v>
      </c>
      <c r="T56" s="23">
        <f t="shared" si="16"/>
        <v>2955</v>
      </c>
      <c r="U56" s="23">
        <f t="shared" si="17"/>
        <v>7670</v>
      </c>
      <c r="V56" s="23">
        <f t="shared" si="18"/>
        <v>47045</v>
      </c>
    </row>
    <row r="57" spans="1:22" s="5" customFormat="1" ht="12" x14ac:dyDescent="0.2">
      <c r="A57" s="19">
        <f t="shared" si="9"/>
        <v>40</v>
      </c>
      <c r="B57" s="20" t="s">
        <v>118</v>
      </c>
      <c r="C57" s="21" t="s">
        <v>122</v>
      </c>
      <c r="D57" s="21" t="s">
        <v>123</v>
      </c>
      <c r="E57" s="21" t="s">
        <v>33</v>
      </c>
      <c r="F57" s="21" t="s">
        <v>34</v>
      </c>
      <c r="G57" s="22">
        <v>44927</v>
      </c>
      <c r="H57" s="22">
        <v>45107</v>
      </c>
      <c r="I57" s="23">
        <v>89250</v>
      </c>
      <c r="J57" s="23">
        <v>9576.7000000000007</v>
      </c>
      <c r="K57" s="23">
        <v>0</v>
      </c>
      <c r="L57" s="23">
        <f t="shared" si="10"/>
        <v>2561.4749999999999</v>
      </c>
      <c r="M57" s="23">
        <f t="shared" si="11"/>
        <v>6336.7499999999991</v>
      </c>
      <c r="N57" s="23">
        <f t="shared" si="12"/>
        <v>1026.375</v>
      </c>
      <c r="O57" s="23">
        <f t="shared" si="13"/>
        <v>2713.2</v>
      </c>
      <c r="P57" s="23">
        <f t="shared" si="14"/>
        <v>6327.8250000000007</v>
      </c>
      <c r="Q57" s="23">
        <v>0</v>
      </c>
      <c r="R57" s="23">
        <f t="shared" si="15"/>
        <v>18965.625</v>
      </c>
      <c r="S57" s="23">
        <v>0</v>
      </c>
      <c r="T57" s="23">
        <f t="shared" si="16"/>
        <v>14851.375</v>
      </c>
      <c r="U57" s="23">
        <f t="shared" si="17"/>
        <v>13690.95</v>
      </c>
      <c r="V57" s="23">
        <f t="shared" si="18"/>
        <v>74398.625</v>
      </c>
    </row>
    <row r="58" spans="1:22" s="5" customFormat="1" ht="12" x14ac:dyDescent="0.2">
      <c r="A58" s="19">
        <f t="shared" si="9"/>
        <v>41</v>
      </c>
      <c r="B58" s="20" t="s">
        <v>118</v>
      </c>
      <c r="C58" s="21" t="s">
        <v>124</v>
      </c>
      <c r="D58" s="21" t="s">
        <v>92</v>
      </c>
      <c r="E58" s="21" t="s">
        <v>33</v>
      </c>
      <c r="F58" s="21" t="s">
        <v>34</v>
      </c>
      <c r="G58" s="22">
        <v>44774</v>
      </c>
      <c r="H58" s="22">
        <v>44957</v>
      </c>
      <c r="I58" s="23">
        <v>75000</v>
      </c>
      <c r="J58" s="23">
        <v>6309.38</v>
      </c>
      <c r="K58" s="23">
        <v>0</v>
      </c>
      <c r="L58" s="23">
        <f t="shared" si="10"/>
        <v>2152.5</v>
      </c>
      <c r="M58" s="23">
        <f t="shared" si="11"/>
        <v>5324.9999999999991</v>
      </c>
      <c r="N58" s="23">
        <f t="shared" si="12"/>
        <v>862.5</v>
      </c>
      <c r="O58" s="23">
        <f t="shared" si="13"/>
        <v>2280</v>
      </c>
      <c r="P58" s="23">
        <f t="shared" si="14"/>
        <v>5317.5</v>
      </c>
      <c r="Q58" s="23">
        <v>0</v>
      </c>
      <c r="R58" s="23">
        <f t="shared" si="15"/>
        <v>15937.5</v>
      </c>
      <c r="S58" s="23">
        <v>0</v>
      </c>
      <c r="T58" s="23">
        <f t="shared" si="16"/>
        <v>10741.880000000001</v>
      </c>
      <c r="U58" s="23">
        <f t="shared" si="17"/>
        <v>11505</v>
      </c>
      <c r="V58" s="23">
        <f t="shared" si="18"/>
        <v>64258.119999999995</v>
      </c>
    </row>
    <row r="59" spans="1:22" s="5" customFormat="1" ht="12" x14ac:dyDescent="0.2">
      <c r="A59" s="19">
        <f t="shared" si="9"/>
        <v>42</v>
      </c>
      <c r="B59" s="20" t="s">
        <v>118</v>
      </c>
      <c r="C59" s="21" t="s">
        <v>125</v>
      </c>
      <c r="D59" s="21" t="s">
        <v>92</v>
      </c>
      <c r="E59" s="21" t="s">
        <v>33</v>
      </c>
      <c r="F59" s="21" t="s">
        <v>34</v>
      </c>
      <c r="G59" s="22">
        <v>44743</v>
      </c>
      <c r="H59" s="22">
        <v>44957</v>
      </c>
      <c r="I59" s="23">
        <v>97500</v>
      </c>
      <c r="J59" s="23">
        <v>11517.31</v>
      </c>
      <c r="K59" s="23"/>
      <c r="L59" s="23">
        <f t="shared" si="10"/>
        <v>2798.25</v>
      </c>
      <c r="M59" s="23">
        <f t="shared" si="11"/>
        <v>6922.4999999999991</v>
      </c>
      <c r="N59" s="23">
        <f t="shared" si="12"/>
        <v>1121.25</v>
      </c>
      <c r="O59" s="23">
        <f t="shared" si="13"/>
        <v>2964</v>
      </c>
      <c r="P59" s="23">
        <f t="shared" si="14"/>
        <v>6912.7500000000009</v>
      </c>
      <c r="Q59" s="23">
        <v>0</v>
      </c>
      <c r="R59" s="23">
        <f t="shared" si="15"/>
        <v>20718.75</v>
      </c>
      <c r="S59" s="23">
        <v>0</v>
      </c>
      <c r="T59" s="23">
        <f t="shared" si="16"/>
        <v>17279.559999999998</v>
      </c>
      <c r="U59" s="23">
        <f t="shared" si="17"/>
        <v>14956.5</v>
      </c>
      <c r="V59" s="23">
        <f t="shared" si="18"/>
        <v>80220.44</v>
      </c>
    </row>
    <row r="60" spans="1:22" s="5" customFormat="1" ht="12" x14ac:dyDescent="0.2">
      <c r="A60" s="19">
        <f t="shared" si="9"/>
        <v>43</v>
      </c>
      <c r="B60" s="20" t="s">
        <v>126</v>
      </c>
      <c r="C60" s="21" t="s">
        <v>127</v>
      </c>
      <c r="D60" s="21" t="s">
        <v>92</v>
      </c>
      <c r="E60" s="21" t="s">
        <v>33</v>
      </c>
      <c r="F60" s="21" t="s">
        <v>34</v>
      </c>
      <c r="G60" s="22">
        <v>44835</v>
      </c>
      <c r="H60" s="22">
        <v>45016</v>
      </c>
      <c r="I60" s="23">
        <v>75000</v>
      </c>
      <c r="J60" s="23">
        <v>6006.89</v>
      </c>
      <c r="K60" s="23">
        <v>0</v>
      </c>
      <c r="L60" s="23">
        <f t="shared" si="10"/>
        <v>2152.5</v>
      </c>
      <c r="M60" s="23">
        <f t="shared" si="11"/>
        <v>5324.9999999999991</v>
      </c>
      <c r="N60" s="23">
        <f t="shared" si="12"/>
        <v>862.5</v>
      </c>
      <c r="O60" s="23">
        <f t="shared" si="13"/>
        <v>2280</v>
      </c>
      <c r="P60" s="23">
        <f t="shared" si="14"/>
        <v>5317.5</v>
      </c>
      <c r="Q60" s="23">
        <v>1512.45</v>
      </c>
      <c r="R60" s="23">
        <f t="shared" si="15"/>
        <v>15937.5</v>
      </c>
      <c r="S60" s="23">
        <f>7058.45-1512.45</f>
        <v>5546</v>
      </c>
      <c r="T60" s="23">
        <f t="shared" si="16"/>
        <v>17497.84</v>
      </c>
      <c r="U60" s="23">
        <f t="shared" si="17"/>
        <v>11505</v>
      </c>
      <c r="V60" s="23">
        <f t="shared" si="18"/>
        <v>57502.16</v>
      </c>
    </row>
    <row r="61" spans="1:22" s="5" customFormat="1" ht="12" x14ac:dyDescent="0.2">
      <c r="A61" s="19">
        <f t="shared" si="9"/>
        <v>44</v>
      </c>
      <c r="B61" s="20" t="s">
        <v>128</v>
      </c>
      <c r="C61" s="21" t="s">
        <v>129</v>
      </c>
      <c r="D61" s="21" t="s">
        <v>130</v>
      </c>
      <c r="E61" s="21" t="s">
        <v>33</v>
      </c>
      <c r="F61" s="21" t="s">
        <v>36</v>
      </c>
      <c r="G61" s="22">
        <v>44866</v>
      </c>
      <c r="H61" s="22">
        <v>45077</v>
      </c>
      <c r="I61" s="23">
        <v>115000</v>
      </c>
      <c r="J61" s="23">
        <v>15633.74</v>
      </c>
      <c r="K61" s="23">
        <v>0</v>
      </c>
      <c r="L61" s="23">
        <f t="shared" si="10"/>
        <v>3300.5</v>
      </c>
      <c r="M61" s="23">
        <f t="shared" si="11"/>
        <v>8164.9999999999991</v>
      </c>
      <c r="N61" s="23">
        <f t="shared" si="12"/>
        <v>1322.5</v>
      </c>
      <c r="O61" s="23">
        <f t="shared" si="13"/>
        <v>3496</v>
      </c>
      <c r="P61" s="23">
        <f t="shared" si="14"/>
        <v>8153.5000000000009</v>
      </c>
      <c r="Q61" s="23">
        <v>0</v>
      </c>
      <c r="R61" s="23">
        <f t="shared" si="15"/>
        <v>24437.5</v>
      </c>
      <c r="S61" s="23">
        <v>0</v>
      </c>
      <c r="T61" s="23">
        <f t="shared" si="16"/>
        <v>22430.239999999998</v>
      </c>
      <c r="U61" s="23">
        <f t="shared" si="17"/>
        <v>17641</v>
      </c>
      <c r="V61" s="23">
        <f t="shared" si="18"/>
        <v>92569.760000000009</v>
      </c>
    </row>
    <row r="62" spans="1:22" s="5" customFormat="1" ht="12" x14ac:dyDescent="0.2">
      <c r="A62" s="19">
        <f t="shared" si="9"/>
        <v>45</v>
      </c>
      <c r="B62" s="20" t="s">
        <v>128</v>
      </c>
      <c r="C62" s="21" t="s">
        <v>131</v>
      </c>
      <c r="D62" s="21" t="s">
        <v>132</v>
      </c>
      <c r="E62" s="21" t="s">
        <v>33</v>
      </c>
      <c r="F62" s="21" t="s">
        <v>34</v>
      </c>
      <c r="G62" s="22">
        <v>44927</v>
      </c>
      <c r="H62" s="22">
        <v>45107</v>
      </c>
      <c r="I62" s="23">
        <v>155000</v>
      </c>
      <c r="J62" s="23">
        <v>25042.74</v>
      </c>
      <c r="K62" s="23">
        <v>0</v>
      </c>
      <c r="L62" s="23">
        <f t="shared" si="10"/>
        <v>4448.5</v>
      </c>
      <c r="M62" s="23">
        <f t="shared" si="11"/>
        <v>11004.999999999998</v>
      </c>
      <c r="N62" s="23">
        <f t="shared" si="12"/>
        <v>1782.5</v>
      </c>
      <c r="O62" s="23">
        <f t="shared" si="13"/>
        <v>4712</v>
      </c>
      <c r="P62" s="23">
        <f t="shared" si="14"/>
        <v>10989.5</v>
      </c>
      <c r="Q62" s="23">
        <v>0</v>
      </c>
      <c r="R62" s="23">
        <f t="shared" si="15"/>
        <v>32937.5</v>
      </c>
      <c r="S62" s="23">
        <v>0</v>
      </c>
      <c r="T62" s="23">
        <f t="shared" si="16"/>
        <v>34203.240000000005</v>
      </c>
      <c r="U62" s="23">
        <f t="shared" si="17"/>
        <v>23777</v>
      </c>
      <c r="V62" s="23">
        <f t="shared" si="18"/>
        <v>120796.76</v>
      </c>
    </row>
    <row r="63" spans="1:22" s="5" customFormat="1" ht="12" x14ac:dyDescent="0.2">
      <c r="A63" s="19">
        <f t="shared" si="9"/>
        <v>46</v>
      </c>
      <c r="B63" s="20" t="s">
        <v>128</v>
      </c>
      <c r="C63" s="21" t="s">
        <v>133</v>
      </c>
      <c r="D63" s="21" t="s">
        <v>134</v>
      </c>
      <c r="E63" s="21" t="s">
        <v>33</v>
      </c>
      <c r="F63" s="21" t="s">
        <v>34</v>
      </c>
      <c r="G63" s="22">
        <v>44866</v>
      </c>
      <c r="H63" s="22">
        <v>45017</v>
      </c>
      <c r="I63" s="23">
        <v>75000</v>
      </c>
      <c r="J63" s="23">
        <v>6309.38</v>
      </c>
      <c r="K63" s="23">
        <v>0</v>
      </c>
      <c r="L63" s="23">
        <f t="shared" si="10"/>
        <v>2152.5</v>
      </c>
      <c r="M63" s="23">
        <f t="shared" si="11"/>
        <v>5324.9999999999991</v>
      </c>
      <c r="N63" s="23">
        <f t="shared" si="12"/>
        <v>862.5</v>
      </c>
      <c r="O63" s="23">
        <f t="shared" si="13"/>
        <v>2280</v>
      </c>
      <c r="P63" s="23">
        <f t="shared" si="14"/>
        <v>5317.5</v>
      </c>
      <c r="Q63" s="23"/>
      <c r="R63" s="23">
        <f t="shared" si="15"/>
        <v>15937.5</v>
      </c>
      <c r="S63" s="23"/>
      <c r="T63" s="23">
        <f t="shared" si="16"/>
        <v>10741.880000000001</v>
      </c>
      <c r="U63" s="23">
        <f t="shared" si="17"/>
        <v>11505</v>
      </c>
      <c r="V63" s="23">
        <f t="shared" si="18"/>
        <v>64258.119999999995</v>
      </c>
    </row>
    <row r="64" spans="1:22" s="5" customFormat="1" ht="12" x14ac:dyDescent="0.2">
      <c r="A64" s="19">
        <f t="shared" si="9"/>
        <v>47</v>
      </c>
      <c r="B64" s="20" t="s">
        <v>135</v>
      </c>
      <c r="C64" s="21" t="s">
        <v>136</v>
      </c>
      <c r="D64" s="21" t="s">
        <v>137</v>
      </c>
      <c r="E64" s="21" t="s">
        <v>33</v>
      </c>
      <c r="F64" s="21" t="s">
        <v>34</v>
      </c>
      <c r="G64" s="22">
        <v>44927</v>
      </c>
      <c r="H64" s="22">
        <v>45107</v>
      </c>
      <c r="I64" s="23">
        <v>90000</v>
      </c>
      <c r="J64" s="23">
        <v>9753.1200000000008</v>
      </c>
      <c r="K64" s="23">
        <v>0</v>
      </c>
      <c r="L64" s="23">
        <f t="shared" si="10"/>
        <v>2583</v>
      </c>
      <c r="M64" s="23">
        <f t="shared" si="11"/>
        <v>6389.9999999999991</v>
      </c>
      <c r="N64" s="23">
        <f t="shared" si="12"/>
        <v>1035</v>
      </c>
      <c r="O64" s="23">
        <f t="shared" si="13"/>
        <v>2736</v>
      </c>
      <c r="P64" s="23">
        <f t="shared" si="14"/>
        <v>6381</v>
      </c>
      <c r="Q64" s="23">
        <v>0</v>
      </c>
      <c r="R64" s="23">
        <f t="shared" si="15"/>
        <v>19125</v>
      </c>
      <c r="S64" s="23">
        <v>0</v>
      </c>
      <c r="T64" s="23">
        <f t="shared" si="16"/>
        <v>15072.12</v>
      </c>
      <c r="U64" s="23">
        <f t="shared" si="17"/>
        <v>13806</v>
      </c>
      <c r="V64" s="23">
        <f t="shared" si="18"/>
        <v>74927.88</v>
      </c>
    </row>
    <row r="65" spans="1:22" s="5" customFormat="1" ht="12" x14ac:dyDescent="0.2">
      <c r="A65" s="19">
        <f t="shared" si="9"/>
        <v>48</v>
      </c>
      <c r="B65" s="20" t="s">
        <v>135</v>
      </c>
      <c r="C65" s="21" t="s">
        <v>138</v>
      </c>
      <c r="D65" s="21" t="s">
        <v>139</v>
      </c>
      <c r="E65" s="21" t="s">
        <v>33</v>
      </c>
      <c r="F65" s="21" t="s">
        <v>34</v>
      </c>
      <c r="G65" s="22">
        <v>44927</v>
      </c>
      <c r="H65" s="22">
        <v>45107</v>
      </c>
      <c r="I65" s="23">
        <v>45000</v>
      </c>
      <c r="J65" s="23">
        <v>1148.33</v>
      </c>
      <c r="K65" s="23">
        <v>0</v>
      </c>
      <c r="L65" s="23">
        <f t="shared" si="10"/>
        <v>1291.5</v>
      </c>
      <c r="M65" s="23">
        <f t="shared" si="11"/>
        <v>3194.9999999999995</v>
      </c>
      <c r="N65" s="23">
        <f t="shared" si="12"/>
        <v>517.5</v>
      </c>
      <c r="O65" s="23">
        <f t="shared" si="13"/>
        <v>1368</v>
      </c>
      <c r="P65" s="23">
        <f t="shared" si="14"/>
        <v>3190.5</v>
      </c>
      <c r="Q65" s="23">
        <v>0</v>
      </c>
      <c r="R65" s="23">
        <f t="shared" si="15"/>
        <v>9562.5</v>
      </c>
      <c r="S65" s="23">
        <v>0</v>
      </c>
      <c r="T65" s="23">
        <f t="shared" si="16"/>
        <v>3807.83</v>
      </c>
      <c r="U65" s="23">
        <f t="shared" si="17"/>
        <v>6903</v>
      </c>
      <c r="V65" s="23">
        <f t="shared" si="18"/>
        <v>41192.17</v>
      </c>
    </row>
    <row r="66" spans="1:22" s="5" customFormat="1" ht="12" x14ac:dyDescent="0.2">
      <c r="A66" s="19">
        <f t="shared" si="9"/>
        <v>49</v>
      </c>
      <c r="B66" s="24" t="s">
        <v>140</v>
      </c>
      <c r="C66" s="21" t="s">
        <v>141</v>
      </c>
      <c r="D66" s="21" t="s">
        <v>142</v>
      </c>
      <c r="E66" s="21" t="s">
        <v>33</v>
      </c>
      <c r="F66" s="21" t="s">
        <v>34</v>
      </c>
      <c r="G66" s="22">
        <v>44927</v>
      </c>
      <c r="H66" s="22">
        <v>45107</v>
      </c>
      <c r="I66" s="23">
        <v>78000</v>
      </c>
      <c r="J66" s="23">
        <v>6930.42</v>
      </c>
      <c r="K66" s="23">
        <v>0</v>
      </c>
      <c r="L66" s="23">
        <f t="shared" si="10"/>
        <v>2238.6</v>
      </c>
      <c r="M66" s="23">
        <f t="shared" si="11"/>
        <v>5537.9999999999991</v>
      </c>
      <c r="N66" s="23">
        <f t="shared" si="12"/>
        <v>897</v>
      </c>
      <c r="O66" s="23">
        <f t="shared" si="13"/>
        <v>2371.1999999999998</v>
      </c>
      <c r="P66" s="23">
        <f t="shared" si="14"/>
        <v>5530.2000000000007</v>
      </c>
      <c r="Q66" s="23"/>
      <c r="R66" s="23">
        <f t="shared" si="15"/>
        <v>16575</v>
      </c>
      <c r="S66" s="23">
        <v>0</v>
      </c>
      <c r="T66" s="23">
        <f t="shared" si="16"/>
        <v>11540.22</v>
      </c>
      <c r="U66" s="23">
        <f t="shared" si="17"/>
        <v>11965.2</v>
      </c>
      <c r="V66" s="23">
        <f t="shared" si="18"/>
        <v>66459.78</v>
      </c>
    </row>
    <row r="67" spans="1:22" s="5" customFormat="1" ht="12" x14ac:dyDescent="0.2">
      <c r="A67" s="19">
        <f t="shared" si="9"/>
        <v>50</v>
      </c>
      <c r="B67" s="24" t="s">
        <v>140</v>
      </c>
      <c r="C67" s="21" t="s">
        <v>143</v>
      </c>
      <c r="D67" s="21" t="s">
        <v>142</v>
      </c>
      <c r="E67" s="21" t="s">
        <v>33</v>
      </c>
      <c r="F67" s="21" t="s">
        <v>34</v>
      </c>
      <c r="G67" s="22">
        <v>44835</v>
      </c>
      <c r="H67" s="22">
        <v>45016</v>
      </c>
      <c r="I67" s="23">
        <v>65000</v>
      </c>
      <c r="J67" s="23">
        <v>4427.58</v>
      </c>
      <c r="K67" s="23">
        <v>0</v>
      </c>
      <c r="L67" s="23">
        <f t="shared" si="10"/>
        <v>1865.5</v>
      </c>
      <c r="M67" s="23">
        <f t="shared" si="11"/>
        <v>4615</v>
      </c>
      <c r="N67" s="23">
        <f t="shared" si="12"/>
        <v>747.5</v>
      </c>
      <c r="O67" s="23">
        <f t="shared" si="13"/>
        <v>1976</v>
      </c>
      <c r="P67" s="23">
        <f t="shared" si="14"/>
        <v>4608.5</v>
      </c>
      <c r="Q67" s="23">
        <v>0</v>
      </c>
      <c r="R67" s="23">
        <f t="shared" si="15"/>
        <v>13812.5</v>
      </c>
      <c r="S67" s="23">
        <v>0</v>
      </c>
      <c r="T67" s="23">
        <f t="shared" si="16"/>
        <v>8269.08</v>
      </c>
      <c r="U67" s="23">
        <f t="shared" si="17"/>
        <v>9971</v>
      </c>
      <c r="V67" s="23">
        <f t="shared" si="18"/>
        <v>56730.92</v>
      </c>
    </row>
    <row r="68" spans="1:22" s="5" customFormat="1" ht="12" x14ac:dyDescent="0.2">
      <c r="A68" s="19">
        <f t="shared" si="9"/>
        <v>51</v>
      </c>
      <c r="B68" s="24" t="s">
        <v>140</v>
      </c>
      <c r="C68" s="21" t="s">
        <v>144</v>
      </c>
      <c r="D68" s="21" t="s">
        <v>145</v>
      </c>
      <c r="E68" s="21" t="s">
        <v>33</v>
      </c>
      <c r="F68" s="21" t="s">
        <v>34</v>
      </c>
      <c r="G68" s="22">
        <v>44805</v>
      </c>
      <c r="H68" s="22">
        <v>44985</v>
      </c>
      <c r="I68" s="23">
        <v>45000</v>
      </c>
      <c r="J68" s="23">
        <v>1148.33</v>
      </c>
      <c r="K68" s="23"/>
      <c r="L68" s="23">
        <f t="shared" si="10"/>
        <v>1291.5</v>
      </c>
      <c r="M68" s="23">
        <f t="shared" si="11"/>
        <v>3194.9999999999995</v>
      </c>
      <c r="N68" s="23">
        <f t="shared" si="12"/>
        <v>517.5</v>
      </c>
      <c r="O68" s="23">
        <f t="shared" si="13"/>
        <v>1368</v>
      </c>
      <c r="P68" s="23">
        <f t="shared" si="14"/>
        <v>3190.5</v>
      </c>
      <c r="Q68" s="23">
        <v>0</v>
      </c>
      <c r="R68" s="23">
        <f t="shared" si="15"/>
        <v>9562.5</v>
      </c>
      <c r="S68" s="23">
        <v>0</v>
      </c>
      <c r="T68" s="23">
        <f t="shared" si="16"/>
        <v>3807.83</v>
      </c>
      <c r="U68" s="23">
        <f t="shared" si="17"/>
        <v>6903</v>
      </c>
      <c r="V68" s="23">
        <f t="shared" si="18"/>
        <v>41192.17</v>
      </c>
    </row>
    <row r="69" spans="1:22" s="5" customFormat="1" ht="12" x14ac:dyDescent="0.2">
      <c r="A69" s="19">
        <f t="shared" si="9"/>
        <v>52</v>
      </c>
      <c r="B69" s="20" t="s">
        <v>146</v>
      </c>
      <c r="C69" s="21" t="s">
        <v>147</v>
      </c>
      <c r="D69" s="21" t="s">
        <v>148</v>
      </c>
      <c r="E69" s="21" t="s">
        <v>33</v>
      </c>
      <c r="F69" s="21" t="s">
        <v>34</v>
      </c>
      <c r="G69" s="22">
        <v>44805</v>
      </c>
      <c r="H69" s="22">
        <v>44985</v>
      </c>
      <c r="I69" s="23">
        <v>45000</v>
      </c>
      <c r="J69" s="23">
        <v>1148.33</v>
      </c>
      <c r="K69" s="23">
        <v>0</v>
      </c>
      <c r="L69" s="23">
        <f t="shared" si="10"/>
        <v>1291.5</v>
      </c>
      <c r="M69" s="23">
        <f t="shared" si="11"/>
        <v>3194.9999999999995</v>
      </c>
      <c r="N69" s="23">
        <f t="shared" si="12"/>
        <v>517.5</v>
      </c>
      <c r="O69" s="23">
        <f t="shared" si="13"/>
        <v>1368</v>
      </c>
      <c r="P69" s="23">
        <f t="shared" si="14"/>
        <v>3190.5</v>
      </c>
      <c r="Q69" s="23">
        <v>0</v>
      </c>
      <c r="R69" s="23">
        <f t="shared" si="15"/>
        <v>9562.5</v>
      </c>
      <c r="S69" s="23">
        <v>7746</v>
      </c>
      <c r="T69" s="23">
        <f t="shared" si="16"/>
        <v>11553.83</v>
      </c>
      <c r="U69" s="23">
        <f t="shared" si="17"/>
        <v>6903</v>
      </c>
      <c r="V69" s="23">
        <f t="shared" si="18"/>
        <v>33446.17</v>
      </c>
    </row>
    <row r="70" spans="1:22" s="5" customFormat="1" ht="12" x14ac:dyDescent="0.2">
      <c r="A70" s="19">
        <f t="shared" si="9"/>
        <v>53</v>
      </c>
      <c r="B70" s="20" t="s">
        <v>146</v>
      </c>
      <c r="C70" s="21" t="s">
        <v>149</v>
      </c>
      <c r="D70" s="21" t="s">
        <v>148</v>
      </c>
      <c r="E70" s="21" t="s">
        <v>33</v>
      </c>
      <c r="F70" s="21" t="s">
        <v>34</v>
      </c>
      <c r="G70" s="22">
        <v>44805</v>
      </c>
      <c r="H70" s="22">
        <v>44985</v>
      </c>
      <c r="I70" s="23">
        <v>45000</v>
      </c>
      <c r="J70" s="23">
        <v>1148.33</v>
      </c>
      <c r="K70" s="23">
        <v>0</v>
      </c>
      <c r="L70" s="23">
        <f t="shared" si="10"/>
        <v>1291.5</v>
      </c>
      <c r="M70" s="23">
        <f t="shared" si="11"/>
        <v>3194.9999999999995</v>
      </c>
      <c r="N70" s="23">
        <f t="shared" si="12"/>
        <v>517.5</v>
      </c>
      <c r="O70" s="23">
        <f t="shared" si="13"/>
        <v>1368</v>
      </c>
      <c r="P70" s="23">
        <f t="shared" si="14"/>
        <v>3190.5</v>
      </c>
      <c r="Q70" s="23">
        <v>0</v>
      </c>
      <c r="R70" s="23">
        <f t="shared" si="15"/>
        <v>9562.5</v>
      </c>
      <c r="S70" s="23">
        <v>0</v>
      </c>
      <c r="T70" s="23">
        <f t="shared" si="16"/>
        <v>3807.83</v>
      </c>
      <c r="U70" s="23">
        <f t="shared" si="17"/>
        <v>6903</v>
      </c>
      <c r="V70" s="23">
        <f t="shared" si="18"/>
        <v>41192.17</v>
      </c>
    </row>
    <row r="71" spans="1:22" s="5" customFormat="1" ht="12" x14ac:dyDescent="0.2">
      <c r="A71" s="19">
        <f t="shared" si="9"/>
        <v>54</v>
      </c>
      <c r="B71" s="20" t="s">
        <v>150</v>
      </c>
      <c r="C71" s="21" t="s">
        <v>151</v>
      </c>
      <c r="D71" s="21" t="s">
        <v>152</v>
      </c>
      <c r="E71" s="21" t="s">
        <v>33</v>
      </c>
      <c r="F71" s="21" t="s">
        <v>34</v>
      </c>
      <c r="G71" s="22">
        <v>44743</v>
      </c>
      <c r="H71" s="22">
        <v>44957</v>
      </c>
      <c r="I71" s="23">
        <v>45000</v>
      </c>
      <c r="J71" s="23">
        <v>1148.33</v>
      </c>
      <c r="K71" s="23">
        <v>0</v>
      </c>
      <c r="L71" s="23">
        <f t="shared" si="10"/>
        <v>1291.5</v>
      </c>
      <c r="M71" s="23">
        <f t="shared" si="11"/>
        <v>3194.9999999999995</v>
      </c>
      <c r="N71" s="23">
        <f t="shared" si="12"/>
        <v>517.5</v>
      </c>
      <c r="O71" s="23">
        <f t="shared" si="13"/>
        <v>1368</v>
      </c>
      <c r="P71" s="23">
        <f t="shared" si="14"/>
        <v>3190.5</v>
      </c>
      <c r="Q71" s="23">
        <v>0</v>
      </c>
      <c r="R71" s="23">
        <f t="shared" si="15"/>
        <v>9562.5</v>
      </c>
      <c r="S71" s="23">
        <v>0</v>
      </c>
      <c r="T71" s="23">
        <f t="shared" si="16"/>
        <v>3807.83</v>
      </c>
      <c r="U71" s="23">
        <f t="shared" si="17"/>
        <v>6903</v>
      </c>
      <c r="V71" s="23">
        <f t="shared" si="18"/>
        <v>41192.17</v>
      </c>
    </row>
    <row r="72" spans="1:22" s="5" customFormat="1" ht="12" x14ac:dyDescent="0.2">
      <c r="A72" s="19">
        <f t="shared" si="9"/>
        <v>55</v>
      </c>
      <c r="B72" s="20" t="s">
        <v>150</v>
      </c>
      <c r="C72" s="21" t="s">
        <v>153</v>
      </c>
      <c r="D72" s="21" t="s">
        <v>154</v>
      </c>
      <c r="E72" s="21" t="s">
        <v>33</v>
      </c>
      <c r="F72" s="21" t="s">
        <v>34</v>
      </c>
      <c r="G72" s="22">
        <v>44927</v>
      </c>
      <c r="H72" s="22">
        <v>45107</v>
      </c>
      <c r="I72" s="23">
        <v>65000</v>
      </c>
      <c r="J72" s="23">
        <v>4427.58</v>
      </c>
      <c r="K72" s="23">
        <v>0</v>
      </c>
      <c r="L72" s="23">
        <f t="shared" si="10"/>
        <v>1865.5</v>
      </c>
      <c r="M72" s="23">
        <f t="shared" si="11"/>
        <v>4615</v>
      </c>
      <c r="N72" s="23">
        <f t="shared" si="12"/>
        <v>747.5</v>
      </c>
      <c r="O72" s="23">
        <f t="shared" si="13"/>
        <v>1976</v>
      </c>
      <c r="P72" s="23">
        <f t="shared" si="14"/>
        <v>4608.5</v>
      </c>
      <c r="Q72" s="23">
        <v>0</v>
      </c>
      <c r="R72" s="23">
        <f t="shared" si="15"/>
        <v>13812.5</v>
      </c>
      <c r="S72" s="23">
        <v>0</v>
      </c>
      <c r="T72" s="23">
        <f t="shared" si="16"/>
        <v>8269.08</v>
      </c>
      <c r="U72" s="23">
        <f t="shared" si="17"/>
        <v>9971</v>
      </c>
      <c r="V72" s="23">
        <f t="shared" si="18"/>
        <v>56730.92</v>
      </c>
    </row>
    <row r="73" spans="1:22" s="5" customFormat="1" ht="12" x14ac:dyDescent="0.2">
      <c r="A73" s="19">
        <f t="shared" si="9"/>
        <v>56</v>
      </c>
      <c r="B73" s="20" t="s">
        <v>150</v>
      </c>
      <c r="C73" s="21" t="s">
        <v>155</v>
      </c>
      <c r="D73" s="21" t="s">
        <v>156</v>
      </c>
      <c r="E73" s="21" t="s">
        <v>33</v>
      </c>
      <c r="F73" s="21" t="s">
        <v>34</v>
      </c>
      <c r="G73" s="22">
        <v>44927</v>
      </c>
      <c r="H73" s="22">
        <v>45107</v>
      </c>
      <c r="I73" s="23">
        <v>90000</v>
      </c>
      <c r="J73" s="23">
        <v>9753.1200000000008</v>
      </c>
      <c r="K73" s="23">
        <v>0</v>
      </c>
      <c r="L73" s="23">
        <f t="shared" si="10"/>
        <v>2583</v>
      </c>
      <c r="M73" s="23">
        <f t="shared" si="11"/>
        <v>6389.9999999999991</v>
      </c>
      <c r="N73" s="23">
        <f t="shared" si="12"/>
        <v>1035</v>
      </c>
      <c r="O73" s="23">
        <f t="shared" si="13"/>
        <v>2736</v>
      </c>
      <c r="P73" s="23">
        <f t="shared" si="14"/>
        <v>6381</v>
      </c>
      <c r="Q73" s="23">
        <v>0</v>
      </c>
      <c r="R73" s="23">
        <f t="shared" si="15"/>
        <v>19125</v>
      </c>
      <c r="S73" s="23">
        <v>0</v>
      </c>
      <c r="T73" s="23">
        <f t="shared" si="16"/>
        <v>15072.12</v>
      </c>
      <c r="U73" s="23">
        <f t="shared" si="17"/>
        <v>13806</v>
      </c>
      <c r="V73" s="23">
        <f t="shared" si="18"/>
        <v>74927.88</v>
      </c>
    </row>
    <row r="74" spans="1:22" s="5" customFormat="1" ht="12" x14ac:dyDescent="0.2">
      <c r="A74" s="19">
        <f t="shared" si="9"/>
        <v>57</v>
      </c>
      <c r="B74" s="20" t="s">
        <v>157</v>
      </c>
      <c r="C74" s="21" t="s">
        <v>158</v>
      </c>
      <c r="D74" s="21" t="s">
        <v>159</v>
      </c>
      <c r="E74" s="21" t="s">
        <v>33</v>
      </c>
      <c r="F74" s="21" t="s">
        <v>36</v>
      </c>
      <c r="G74" s="22">
        <v>44927</v>
      </c>
      <c r="H74" s="22">
        <v>45107</v>
      </c>
      <c r="I74" s="23">
        <v>45000</v>
      </c>
      <c r="J74" s="23">
        <v>1148.33</v>
      </c>
      <c r="K74" s="23">
        <v>0</v>
      </c>
      <c r="L74" s="23">
        <f t="shared" si="10"/>
        <v>1291.5</v>
      </c>
      <c r="M74" s="23">
        <f t="shared" si="11"/>
        <v>3194.9999999999995</v>
      </c>
      <c r="N74" s="23">
        <f t="shared" si="12"/>
        <v>517.5</v>
      </c>
      <c r="O74" s="23">
        <f t="shared" si="13"/>
        <v>1368</v>
      </c>
      <c r="P74" s="23">
        <f t="shared" si="14"/>
        <v>3190.5</v>
      </c>
      <c r="Q74" s="23">
        <v>0</v>
      </c>
      <c r="R74" s="23">
        <f t="shared" si="15"/>
        <v>9562.5</v>
      </c>
      <c r="S74" s="23">
        <v>0</v>
      </c>
      <c r="T74" s="23">
        <f t="shared" si="16"/>
        <v>3807.83</v>
      </c>
      <c r="U74" s="23">
        <f t="shared" si="17"/>
        <v>6903</v>
      </c>
      <c r="V74" s="23">
        <f t="shared" si="18"/>
        <v>41192.17</v>
      </c>
    </row>
    <row r="75" spans="1:22" s="5" customFormat="1" ht="12" x14ac:dyDescent="0.2">
      <c r="A75" s="19">
        <f t="shared" si="9"/>
        <v>58</v>
      </c>
      <c r="B75" s="20" t="s">
        <v>157</v>
      </c>
      <c r="C75" s="21" t="s">
        <v>160</v>
      </c>
      <c r="D75" s="21" t="s">
        <v>159</v>
      </c>
      <c r="E75" s="21" t="s">
        <v>33</v>
      </c>
      <c r="F75" s="21" t="s">
        <v>36</v>
      </c>
      <c r="G75" s="22">
        <v>44927</v>
      </c>
      <c r="H75" s="22">
        <v>45107</v>
      </c>
      <c r="I75" s="23">
        <v>45000</v>
      </c>
      <c r="J75" s="23">
        <v>1148.33</v>
      </c>
      <c r="K75" s="23">
        <v>0</v>
      </c>
      <c r="L75" s="23">
        <f t="shared" si="10"/>
        <v>1291.5</v>
      </c>
      <c r="M75" s="23">
        <f t="shared" si="11"/>
        <v>3194.9999999999995</v>
      </c>
      <c r="N75" s="23">
        <f t="shared" si="12"/>
        <v>517.5</v>
      </c>
      <c r="O75" s="23">
        <f t="shared" si="13"/>
        <v>1368</v>
      </c>
      <c r="P75" s="23">
        <f t="shared" si="14"/>
        <v>3190.5</v>
      </c>
      <c r="Q75" s="23">
        <v>0</v>
      </c>
      <c r="R75" s="23">
        <f t="shared" si="15"/>
        <v>9562.5</v>
      </c>
      <c r="S75" s="23">
        <v>14129.28</v>
      </c>
      <c r="T75" s="23">
        <f t="shared" si="16"/>
        <v>17937.11</v>
      </c>
      <c r="U75" s="23">
        <f t="shared" si="17"/>
        <v>6903</v>
      </c>
      <c r="V75" s="23">
        <f t="shared" si="18"/>
        <v>27062.89</v>
      </c>
    </row>
    <row r="76" spans="1:22" s="5" customFormat="1" ht="12" x14ac:dyDescent="0.2">
      <c r="A76" s="19">
        <f t="shared" si="9"/>
        <v>59</v>
      </c>
      <c r="B76" s="20" t="s">
        <v>161</v>
      </c>
      <c r="C76" s="21" t="s">
        <v>162</v>
      </c>
      <c r="D76" s="21" t="s">
        <v>163</v>
      </c>
      <c r="E76" s="21" t="s">
        <v>33</v>
      </c>
      <c r="F76" s="21" t="s">
        <v>34</v>
      </c>
      <c r="G76" s="22">
        <v>44927</v>
      </c>
      <c r="H76" s="22">
        <v>45107</v>
      </c>
      <c r="I76" s="23">
        <v>90000</v>
      </c>
      <c r="J76" s="23">
        <v>9753.1200000000008</v>
      </c>
      <c r="K76" s="23">
        <v>0</v>
      </c>
      <c r="L76" s="23">
        <f t="shared" si="10"/>
        <v>2583</v>
      </c>
      <c r="M76" s="23">
        <f t="shared" si="11"/>
        <v>6389.9999999999991</v>
      </c>
      <c r="N76" s="23">
        <f t="shared" si="12"/>
        <v>1035</v>
      </c>
      <c r="O76" s="23">
        <f t="shared" si="13"/>
        <v>2736</v>
      </c>
      <c r="P76" s="23">
        <f t="shared" si="14"/>
        <v>6381</v>
      </c>
      <c r="Q76" s="23">
        <v>0</v>
      </c>
      <c r="R76" s="23">
        <f t="shared" si="15"/>
        <v>19125</v>
      </c>
      <c r="S76" s="23">
        <v>0</v>
      </c>
      <c r="T76" s="23">
        <f t="shared" si="16"/>
        <v>15072.12</v>
      </c>
      <c r="U76" s="23">
        <f t="shared" si="17"/>
        <v>13806</v>
      </c>
      <c r="V76" s="23">
        <f t="shared" si="18"/>
        <v>74927.88</v>
      </c>
    </row>
    <row r="77" spans="1:22" s="5" customFormat="1" ht="12" x14ac:dyDescent="0.2">
      <c r="A77" s="19">
        <f t="shared" si="9"/>
        <v>60</v>
      </c>
      <c r="B77" s="20" t="s">
        <v>164</v>
      </c>
      <c r="C77" s="21" t="s">
        <v>165</v>
      </c>
      <c r="D77" s="21" t="s">
        <v>166</v>
      </c>
      <c r="E77" s="21" t="s">
        <v>33</v>
      </c>
      <c r="F77" s="21" t="s">
        <v>34</v>
      </c>
      <c r="G77" s="22">
        <v>44927</v>
      </c>
      <c r="H77" s="22">
        <v>45107</v>
      </c>
      <c r="I77" s="23">
        <v>55000</v>
      </c>
      <c r="J77" s="23">
        <v>2559.6799999999998</v>
      </c>
      <c r="K77" s="23">
        <v>0</v>
      </c>
      <c r="L77" s="23">
        <f t="shared" si="10"/>
        <v>1578.5</v>
      </c>
      <c r="M77" s="23">
        <f t="shared" si="11"/>
        <v>3904.9999999999995</v>
      </c>
      <c r="N77" s="23">
        <f t="shared" si="12"/>
        <v>632.5</v>
      </c>
      <c r="O77" s="23">
        <f t="shared" si="13"/>
        <v>1672</v>
      </c>
      <c r="P77" s="23">
        <f t="shared" si="14"/>
        <v>3899.5000000000005</v>
      </c>
      <c r="Q77" s="23">
        <v>0</v>
      </c>
      <c r="R77" s="23">
        <f t="shared" si="15"/>
        <v>11687.5</v>
      </c>
      <c r="S77" s="23">
        <v>0</v>
      </c>
      <c r="T77" s="23">
        <f t="shared" si="16"/>
        <v>5810.18</v>
      </c>
      <c r="U77" s="23">
        <f t="shared" si="17"/>
        <v>8437</v>
      </c>
      <c r="V77" s="23">
        <f t="shared" si="18"/>
        <v>49189.82</v>
      </c>
    </row>
    <row r="78" spans="1:22" s="5" customFormat="1" ht="12" x14ac:dyDescent="0.2">
      <c r="A78" s="19">
        <f t="shared" si="9"/>
        <v>61</v>
      </c>
      <c r="B78" s="20" t="s">
        <v>164</v>
      </c>
      <c r="C78" s="21" t="s">
        <v>167</v>
      </c>
      <c r="D78" s="21" t="s">
        <v>168</v>
      </c>
      <c r="E78" s="21" t="s">
        <v>33</v>
      </c>
      <c r="F78" s="21" t="s">
        <v>34</v>
      </c>
      <c r="G78" s="22">
        <v>44927</v>
      </c>
      <c r="H78" s="22">
        <v>45107</v>
      </c>
      <c r="I78" s="23">
        <v>65000</v>
      </c>
      <c r="J78" s="23">
        <v>4125.09</v>
      </c>
      <c r="K78" s="23">
        <v>0</v>
      </c>
      <c r="L78" s="23">
        <f t="shared" si="10"/>
        <v>1865.5</v>
      </c>
      <c r="M78" s="23">
        <f t="shared" si="11"/>
        <v>4615</v>
      </c>
      <c r="N78" s="23">
        <f t="shared" si="12"/>
        <v>747.5</v>
      </c>
      <c r="O78" s="23">
        <f t="shared" si="13"/>
        <v>1976</v>
      </c>
      <c r="P78" s="23">
        <f t="shared" si="14"/>
        <v>4608.5</v>
      </c>
      <c r="Q78" s="23">
        <v>1512.45</v>
      </c>
      <c r="R78" s="23">
        <f t="shared" si="15"/>
        <v>13812.5</v>
      </c>
      <c r="S78" s="23">
        <v>0</v>
      </c>
      <c r="T78" s="23">
        <f t="shared" si="16"/>
        <v>9479.0400000000009</v>
      </c>
      <c r="U78" s="23">
        <f t="shared" si="17"/>
        <v>9971</v>
      </c>
      <c r="V78" s="23">
        <f t="shared" si="18"/>
        <v>55520.959999999999</v>
      </c>
    </row>
    <row r="79" spans="1:22" s="5" customFormat="1" ht="12" x14ac:dyDescent="0.2">
      <c r="A79" s="19">
        <f t="shared" si="9"/>
        <v>62</v>
      </c>
      <c r="B79" s="20" t="s">
        <v>164</v>
      </c>
      <c r="C79" s="21" t="s">
        <v>169</v>
      </c>
      <c r="D79" s="21" t="s">
        <v>168</v>
      </c>
      <c r="E79" s="21" t="s">
        <v>33</v>
      </c>
      <c r="F79" s="21" t="s">
        <v>34</v>
      </c>
      <c r="G79" s="22">
        <v>44927</v>
      </c>
      <c r="H79" s="22">
        <v>45107</v>
      </c>
      <c r="I79" s="23">
        <v>65000</v>
      </c>
      <c r="J79" s="23">
        <v>4427.58</v>
      </c>
      <c r="K79" s="23">
        <v>0</v>
      </c>
      <c r="L79" s="23">
        <f t="shared" si="10"/>
        <v>1865.5</v>
      </c>
      <c r="M79" s="23">
        <f t="shared" si="11"/>
        <v>4615</v>
      </c>
      <c r="N79" s="23">
        <f t="shared" si="12"/>
        <v>747.5</v>
      </c>
      <c r="O79" s="23">
        <f t="shared" si="13"/>
        <v>1976</v>
      </c>
      <c r="P79" s="23">
        <f t="shared" si="14"/>
        <v>4608.5</v>
      </c>
      <c r="Q79" s="23">
        <v>0</v>
      </c>
      <c r="R79" s="23">
        <f t="shared" si="15"/>
        <v>13812.5</v>
      </c>
      <c r="S79" s="23">
        <v>0</v>
      </c>
      <c r="T79" s="23">
        <f t="shared" si="16"/>
        <v>8269.08</v>
      </c>
      <c r="U79" s="23">
        <f t="shared" si="17"/>
        <v>9971</v>
      </c>
      <c r="V79" s="23">
        <f t="shared" si="18"/>
        <v>56730.92</v>
      </c>
    </row>
    <row r="80" spans="1:22" s="5" customFormat="1" ht="12" x14ac:dyDescent="0.2">
      <c r="A80" s="19">
        <f t="shared" si="9"/>
        <v>63</v>
      </c>
      <c r="B80" s="20" t="s">
        <v>170</v>
      </c>
      <c r="C80" s="21" t="s">
        <v>171</v>
      </c>
      <c r="D80" s="21" t="s">
        <v>112</v>
      </c>
      <c r="E80" s="21" t="s">
        <v>33</v>
      </c>
      <c r="F80" s="21" t="s">
        <v>36</v>
      </c>
      <c r="G80" s="22">
        <v>44805</v>
      </c>
      <c r="H80" s="22">
        <v>44985</v>
      </c>
      <c r="I80" s="23">
        <v>65000</v>
      </c>
      <c r="J80" s="23">
        <v>4427.58</v>
      </c>
      <c r="K80" s="23">
        <v>0</v>
      </c>
      <c r="L80" s="23">
        <f t="shared" ref="L80:L91" si="19">+I80*2.87%</f>
        <v>1865.5</v>
      </c>
      <c r="M80" s="23">
        <f t="shared" ref="M80:M91" si="20">I80*7.1%</f>
        <v>4615</v>
      </c>
      <c r="N80" s="23">
        <f t="shared" ref="N80:N91" si="21">I80*1.15%</f>
        <v>747.5</v>
      </c>
      <c r="O80" s="23">
        <f t="shared" ref="O80:O91" si="22">+I80*3.04%</f>
        <v>1976</v>
      </c>
      <c r="P80" s="23">
        <f t="shared" ref="P80:P91" si="23">I80*7.09%</f>
        <v>4608.5</v>
      </c>
      <c r="Q80" s="23">
        <v>0</v>
      </c>
      <c r="R80" s="23">
        <f t="shared" ref="R80:R91" si="24">L80+M80+N80+O80+P80</f>
        <v>13812.5</v>
      </c>
      <c r="S80" s="23">
        <v>0</v>
      </c>
      <c r="T80" s="23">
        <f t="shared" ref="T80:T91" si="25">+L80+O80+Q80+S80+J80+K80</f>
        <v>8269.08</v>
      </c>
      <c r="U80" s="23">
        <f t="shared" ref="U80:U91" si="26">+P80+N80+M80</f>
        <v>9971</v>
      </c>
      <c r="V80" s="23">
        <f t="shared" ref="V80:V91" si="27">+I80-T80</f>
        <v>56730.92</v>
      </c>
    </row>
    <row r="81" spans="1:22" s="5" customFormat="1" ht="12" x14ac:dyDescent="0.2">
      <c r="A81" s="19">
        <f t="shared" si="9"/>
        <v>64</v>
      </c>
      <c r="B81" s="20" t="s">
        <v>172</v>
      </c>
      <c r="C81" s="21" t="s">
        <v>173</v>
      </c>
      <c r="D81" s="21" t="s">
        <v>174</v>
      </c>
      <c r="E81" s="21" t="s">
        <v>33</v>
      </c>
      <c r="F81" s="21" t="s">
        <v>34</v>
      </c>
      <c r="G81" s="22">
        <v>44743</v>
      </c>
      <c r="H81" s="22">
        <v>44957</v>
      </c>
      <c r="I81" s="23">
        <v>65000</v>
      </c>
      <c r="J81" s="23">
        <v>4427.58</v>
      </c>
      <c r="K81" s="23">
        <v>0</v>
      </c>
      <c r="L81" s="23">
        <f t="shared" si="19"/>
        <v>1865.5</v>
      </c>
      <c r="M81" s="23">
        <f t="shared" si="20"/>
        <v>4615</v>
      </c>
      <c r="N81" s="23">
        <f t="shared" si="21"/>
        <v>747.5</v>
      </c>
      <c r="O81" s="23">
        <f t="shared" si="22"/>
        <v>1976</v>
      </c>
      <c r="P81" s="23">
        <f t="shared" si="23"/>
        <v>4608.5</v>
      </c>
      <c r="Q81" s="23">
        <v>0</v>
      </c>
      <c r="R81" s="23">
        <f t="shared" si="24"/>
        <v>13812.5</v>
      </c>
      <c r="S81" s="23">
        <v>0</v>
      </c>
      <c r="T81" s="23">
        <f t="shared" si="25"/>
        <v>8269.08</v>
      </c>
      <c r="U81" s="23">
        <f t="shared" si="26"/>
        <v>9971</v>
      </c>
      <c r="V81" s="23">
        <f t="shared" si="27"/>
        <v>56730.92</v>
      </c>
    </row>
    <row r="82" spans="1:22" s="5" customFormat="1" ht="12" x14ac:dyDescent="0.2">
      <c r="A82" s="19">
        <f t="shared" si="9"/>
        <v>65</v>
      </c>
      <c r="B82" s="20" t="s">
        <v>172</v>
      </c>
      <c r="C82" s="21" t="s">
        <v>175</v>
      </c>
      <c r="D82" s="21" t="s">
        <v>176</v>
      </c>
      <c r="E82" s="21" t="s">
        <v>33</v>
      </c>
      <c r="F82" s="21" t="s">
        <v>34</v>
      </c>
      <c r="G82" s="22">
        <v>44927</v>
      </c>
      <c r="H82" s="22">
        <v>45107</v>
      </c>
      <c r="I82" s="23">
        <v>90000</v>
      </c>
      <c r="J82" s="23">
        <v>9753.1200000000008</v>
      </c>
      <c r="K82" s="23">
        <v>0</v>
      </c>
      <c r="L82" s="23">
        <f t="shared" si="19"/>
        <v>2583</v>
      </c>
      <c r="M82" s="23">
        <f t="shared" si="20"/>
        <v>6389.9999999999991</v>
      </c>
      <c r="N82" s="23">
        <f t="shared" si="21"/>
        <v>1035</v>
      </c>
      <c r="O82" s="23">
        <f t="shared" si="22"/>
        <v>2736</v>
      </c>
      <c r="P82" s="23">
        <f t="shared" si="23"/>
        <v>6381</v>
      </c>
      <c r="Q82" s="23">
        <v>0</v>
      </c>
      <c r="R82" s="23">
        <f t="shared" si="24"/>
        <v>19125</v>
      </c>
      <c r="S82" s="23">
        <v>0</v>
      </c>
      <c r="T82" s="23">
        <f t="shared" si="25"/>
        <v>15072.12</v>
      </c>
      <c r="U82" s="23">
        <f t="shared" si="26"/>
        <v>13806</v>
      </c>
      <c r="V82" s="23">
        <f t="shared" si="27"/>
        <v>74927.88</v>
      </c>
    </row>
    <row r="83" spans="1:22" s="5" customFormat="1" ht="12" x14ac:dyDescent="0.2">
      <c r="A83" s="19">
        <f t="shared" si="9"/>
        <v>66</v>
      </c>
      <c r="B83" s="20" t="s">
        <v>172</v>
      </c>
      <c r="C83" s="21" t="s">
        <v>177</v>
      </c>
      <c r="D83" s="21" t="s">
        <v>178</v>
      </c>
      <c r="E83" s="21" t="s">
        <v>33</v>
      </c>
      <c r="F83" s="21" t="s">
        <v>34</v>
      </c>
      <c r="G83" s="22">
        <v>44835</v>
      </c>
      <c r="H83" s="22">
        <v>45016</v>
      </c>
      <c r="I83" s="23">
        <v>65000</v>
      </c>
      <c r="J83" s="23">
        <v>4427.58</v>
      </c>
      <c r="K83" s="23">
        <v>0</v>
      </c>
      <c r="L83" s="23">
        <f t="shared" si="19"/>
        <v>1865.5</v>
      </c>
      <c r="M83" s="23">
        <f t="shared" si="20"/>
        <v>4615</v>
      </c>
      <c r="N83" s="23">
        <f t="shared" si="21"/>
        <v>747.5</v>
      </c>
      <c r="O83" s="23">
        <f t="shared" si="22"/>
        <v>1976</v>
      </c>
      <c r="P83" s="23">
        <f t="shared" si="23"/>
        <v>4608.5</v>
      </c>
      <c r="Q83" s="23">
        <v>0</v>
      </c>
      <c r="R83" s="23">
        <f t="shared" si="24"/>
        <v>13812.5</v>
      </c>
      <c r="S83" s="23">
        <v>0</v>
      </c>
      <c r="T83" s="23">
        <f t="shared" si="25"/>
        <v>8269.08</v>
      </c>
      <c r="U83" s="23">
        <f t="shared" si="26"/>
        <v>9971</v>
      </c>
      <c r="V83" s="23">
        <f t="shared" si="27"/>
        <v>56730.92</v>
      </c>
    </row>
    <row r="84" spans="1:22" s="5" customFormat="1" ht="12" x14ac:dyDescent="0.2">
      <c r="A84" s="19">
        <f t="shared" ref="A84:A87" si="28">1+A83</f>
        <v>67</v>
      </c>
      <c r="B84" s="20" t="s">
        <v>179</v>
      </c>
      <c r="C84" s="21" t="s">
        <v>180</v>
      </c>
      <c r="D84" s="21" t="s">
        <v>181</v>
      </c>
      <c r="E84" s="21" t="s">
        <v>33</v>
      </c>
      <c r="F84" s="21" t="s">
        <v>34</v>
      </c>
      <c r="G84" s="22">
        <v>44866</v>
      </c>
      <c r="H84" s="22">
        <v>45047</v>
      </c>
      <c r="I84" s="23">
        <v>65000</v>
      </c>
      <c r="J84" s="23">
        <v>4427.58</v>
      </c>
      <c r="K84" s="23">
        <v>0</v>
      </c>
      <c r="L84" s="23">
        <f t="shared" si="19"/>
        <v>1865.5</v>
      </c>
      <c r="M84" s="23">
        <f t="shared" si="20"/>
        <v>4615</v>
      </c>
      <c r="N84" s="23">
        <f t="shared" si="21"/>
        <v>747.5</v>
      </c>
      <c r="O84" s="23">
        <f t="shared" si="22"/>
        <v>1976</v>
      </c>
      <c r="P84" s="23">
        <f t="shared" si="23"/>
        <v>4608.5</v>
      </c>
      <c r="Q84" s="23">
        <v>0</v>
      </c>
      <c r="R84" s="23">
        <f t="shared" si="24"/>
        <v>13812.5</v>
      </c>
      <c r="S84" s="23">
        <v>0</v>
      </c>
      <c r="T84" s="23">
        <f t="shared" si="25"/>
        <v>8269.08</v>
      </c>
      <c r="U84" s="23">
        <f t="shared" si="26"/>
        <v>9971</v>
      </c>
      <c r="V84" s="23">
        <f t="shared" si="27"/>
        <v>56730.92</v>
      </c>
    </row>
    <row r="85" spans="1:22" s="5" customFormat="1" ht="12" x14ac:dyDescent="0.2">
      <c r="A85" s="19">
        <f t="shared" si="28"/>
        <v>68</v>
      </c>
      <c r="B85" s="20" t="s">
        <v>182</v>
      </c>
      <c r="C85" s="21" t="s">
        <v>183</v>
      </c>
      <c r="D85" s="21" t="s">
        <v>184</v>
      </c>
      <c r="E85" s="21" t="s">
        <v>33</v>
      </c>
      <c r="F85" s="21" t="s">
        <v>36</v>
      </c>
      <c r="G85" s="45">
        <v>44743</v>
      </c>
      <c r="H85" s="45">
        <v>44957</v>
      </c>
      <c r="I85" s="23">
        <v>90000</v>
      </c>
      <c r="J85" s="23">
        <v>9753.1200000000008</v>
      </c>
      <c r="K85" s="23">
        <v>0</v>
      </c>
      <c r="L85" s="23">
        <f t="shared" si="19"/>
        <v>2583</v>
      </c>
      <c r="M85" s="23">
        <f t="shared" si="20"/>
        <v>6389.9999999999991</v>
      </c>
      <c r="N85" s="23">
        <f t="shared" si="21"/>
        <v>1035</v>
      </c>
      <c r="O85" s="23">
        <f t="shared" si="22"/>
        <v>2736</v>
      </c>
      <c r="P85" s="23">
        <f t="shared" si="23"/>
        <v>6381</v>
      </c>
      <c r="Q85" s="23">
        <v>0</v>
      </c>
      <c r="R85" s="23">
        <f t="shared" si="24"/>
        <v>19125</v>
      </c>
      <c r="S85" s="23">
        <v>0</v>
      </c>
      <c r="T85" s="23">
        <f t="shared" si="25"/>
        <v>15072.12</v>
      </c>
      <c r="U85" s="23">
        <f t="shared" si="26"/>
        <v>13806</v>
      </c>
      <c r="V85" s="23">
        <f t="shared" si="27"/>
        <v>74927.88</v>
      </c>
    </row>
    <row r="86" spans="1:22" s="5" customFormat="1" ht="12" x14ac:dyDescent="0.2">
      <c r="A86" s="19">
        <f t="shared" si="28"/>
        <v>69</v>
      </c>
      <c r="B86" s="20" t="s">
        <v>88</v>
      </c>
      <c r="C86" s="21" t="s">
        <v>185</v>
      </c>
      <c r="D86" s="21" t="s">
        <v>186</v>
      </c>
      <c r="E86" s="21" t="s">
        <v>33</v>
      </c>
      <c r="F86" s="21" t="s">
        <v>34</v>
      </c>
      <c r="G86" s="22">
        <v>44927</v>
      </c>
      <c r="H86" s="22">
        <v>45107</v>
      </c>
      <c r="I86" s="23">
        <v>45000</v>
      </c>
      <c r="J86" s="23">
        <v>1148.33</v>
      </c>
      <c r="K86" s="23">
        <v>0</v>
      </c>
      <c r="L86" s="23">
        <f t="shared" si="19"/>
        <v>1291.5</v>
      </c>
      <c r="M86" s="23">
        <f t="shared" si="20"/>
        <v>3194.9999999999995</v>
      </c>
      <c r="N86" s="23">
        <f t="shared" si="21"/>
        <v>517.5</v>
      </c>
      <c r="O86" s="23">
        <f t="shared" si="22"/>
        <v>1368</v>
      </c>
      <c r="P86" s="23">
        <f t="shared" si="23"/>
        <v>3190.5</v>
      </c>
      <c r="Q86" s="23">
        <v>0</v>
      </c>
      <c r="R86" s="23">
        <f t="shared" si="24"/>
        <v>9562.5</v>
      </c>
      <c r="S86" s="23">
        <v>0</v>
      </c>
      <c r="T86" s="23">
        <f t="shared" si="25"/>
        <v>3807.83</v>
      </c>
      <c r="U86" s="23">
        <f t="shared" si="26"/>
        <v>6903</v>
      </c>
      <c r="V86" s="23">
        <f t="shared" si="27"/>
        <v>41192.17</v>
      </c>
    </row>
    <row r="87" spans="1:22" s="5" customFormat="1" ht="12" x14ac:dyDescent="0.2">
      <c r="A87" s="19">
        <f t="shared" si="28"/>
        <v>70</v>
      </c>
      <c r="B87" s="20" t="s">
        <v>187</v>
      </c>
      <c r="C87" s="21" t="s">
        <v>188</v>
      </c>
      <c r="D87" s="21" t="s">
        <v>92</v>
      </c>
      <c r="E87" s="21" t="s">
        <v>33</v>
      </c>
      <c r="F87" s="21" t="s">
        <v>34</v>
      </c>
      <c r="G87" s="22">
        <v>44835</v>
      </c>
      <c r="H87" s="22">
        <v>45016</v>
      </c>
      <c r="I87" s="23">
        <v>92000</v>
      </c>
      <c r="J87" s="23">
        <v>10223.57</v>
      </c>
      <c r="K87" s="23">
        <v>0</v>
      </c>
      <c r="L87" s="23">
        <f t="shared" si="19"/>
        <v>2640.4</v>
      </c>
      <c r="M87" s="23">
        <f t="shared" si="20"/>
        <v>6531.9999999999991</v>
      </c>
      <c r="N87" s="23">
        <f t="shared" si="21"/>
        <v>1058</v>
      </c>
      <c r="O87" s="23">
        <f t="shared" si="22"/>
        <v>2796.8</v>
      </c>
      <c r="P87" s="23">
        <f t="shared" si="23"/>
        <v>6522.8</v>
      </c>
      <c r="Q87" s="23">
        <v>0</v>
      </c>
      <c r="R87" s="23">
        <f t="shared" si="24"/>
        <v>19550</v>
      </c>
      <c r="S87" s="23">
        <v>0</v>
      </c>
      <c r="T87" s="23">
        <f t="shared" si="25"/>
        <v>15660.77</v>
      </c>
      <c r="U87" s="23">
        <f t="shared" si="26"/>
        <v>14112.8</v>
      </c>
      <c r="V87" s="23">
        <f t="shared" si="27"/>
        <v>76339.23</v>
      </c>
    </row>
    <row r="88" spans="1:22" s="5" customFormat="1" ht="12" x14ac:dyDescent="0.2">
      <c r="A88" s="19">
        <f>1+A87</f>
        <v>71</v>
      </c>
      <c r="B88" s="20" t="s">
        <v>187</v>
      </c>
      <c r="C88" s="21" t="s">
        <v>102</v>
      </c>
      <c r="D88" s="21" t="s">
        <v>258</v>
      </c>
      <c r="E88" s="21" t="s">
        <v>33</v>
      </c>
      <c r="F88" s="21" t="s">
        <v>34</v>
      </c>
      <c r="G88" s="22">
        <v>44743</v>
      </c>
      <c r="H88" s="22">
        <v>44957</v>
      </c>
      <c r="I88" s="23">
        <v>100000</v>
      </c>
      <c r="J88" s="23">
        <v>12105.37</v>
      </c>
      <c r="K88" s="23">
        <v>0</v>
      </c>
      <c r="L88" s="23">
        <f>+I88*2.87%</f>
        <v>2870</v>
      </c>
      <c r="M88" s="23">
        <f>I88*7.1%</f>
        <v>7099.9999999999991</v>
      </c>
      <c r="N88" s="23">
        <f>I88*1.15%</f>
        <v>1150</v>
      </c>
      <c r="O88" s="23">
        <f>+I88*3.04%</f>
        <v>3040</v>
      </c>
      <c r="P88" s="23">
        <f>I88*7.09%</f>
        <v>7090.0000000000009</v>
      </c>
      <c r="Q88" s="23">
        <v>0</v>
      </c>
      <c r="R88" s="23">
        <f>L88+M88+N88+O88+P88</f>
        <v>21250</v>
      </c>
      <c r="S88" s="23"/>
      <c r="T88" s="23">
        <f>+L88+O88+Q88+S88+J88+K88</f>
        <v>18015.370000000003</v>
      </c>
      <c r="U88" s="23">
        <f>+P88+N88+M88</f>
        <v>15340</v>
      </c>
      <c r="V88" s="23">
        <f>+I88-T88</f>
        <v>81984.63</v>
      </c>
    </row>
    <row r="89" spans="1:22" s="5" customFormat="1" ht="12" x14ac:dyDescent="0.2">
      <c r="A89" s="19">
        <f t="shared" ref="A89:A91" si="29">1+A88</f>
        <v>72</v>
      </c>
      <c r="B89" s="20" t="s">
        <v>187</v>
      </c>
      <c r="C89" s="21" t="s">
        <v>119</v>
      </c>
      <c r="D89" s="21" t="s">
        <v>257</v>
      </c>
      <c r="E89" s="21" t="s">
        <v>33</v>
      </c>
      <c r="F89" s="21" t="s">
        <v>34</v>
      </c>
      <c r="G89" s="22">
        <v>44743</v>
      </c>
      <c r="H89" s="22">
        <v>44957</v>
      </c>
      <c r="I89" s="23">
        <v>155000</v>
      </c>
      <c r="J89" s="23">
        <v>25042.74</v>
      </c>
      <c r="K89" s="23">
        <v>0</v>
      </c>
      <c r="L89" s="23">
        <f>+I89*2.87%</f>
        <v>4448.5</v>
      </c>
      <c r="M89" s="23">
        <f>I89*7.1%</f>
        <v>11004.999999999998</v>
      </c>
      <c r="N89" s="23">
        <f>I89*1.15%</f>
        <v>1782.5</v>
      </c>
      <c r="O89" s="23">
        <f>+I89*3.04%</f>
        <v>4712</v>
      </c>
      <c r="P89" s="23">
        <f>I89*7.09%</f>
        <v>10989.5</v>
      </c>
      <c r="Q89" s="23">
        <v>0</v>
      </c>
      <c r="R89" s="23">
        <f>L89+M89+N89+O89+P89</f>
        <v>32937.5</v>
      </c>
      <c r="S89" s="23">
        <v>0</v>
      </c>
      <c r="T89" s="23">
        <f>+L89+O89+Q89+S89+J89+K89</f>
        <v>34203.240000000005</v>
      </c>
      <c r="U89" s="23">
        <f>+P89+N89+M89</f>
        <v>23777</v>
      </c>
      <c r="V89" s="23">
        <f>+I89-T89</f>
        <v>120796.76</v>
      </c>
    </row>
    <row r="90" spans="1:22" s="5" customFormat="1" ht="12" x14ac:dyDescent="0.2">
      <c r="A90" s="19">
        <f t="shared" si="29"/>
        <v>73</v>
      </c>
      <c r="B90" s="20" t="s">
        <v>189</v>
      </c>
      <c r="C90" s="21" t="s">
        <v>190</v>
      </c>
      <c r="D90" s="21" t="s">
        <v>191</v>
      </c>
      <c r="E90" s="21" t="s">
        <v>33</v>
      </c>
      <c r="F90" s="21" t="s">
        <v>36</v>
      </c>
      <c r="G90" s="22">
        <v>44805</v>
      </c>
      <c r="H90" s="22">
        <v>44985</v>
      </c>
      <c r="I90" s="23">
        <v>155000</v>
      </c>
      <c r="J90" s="23">
        <v>25042.74</v>
      </c>
      <c r="K90" s="23"/>
      <c r="L90" s="23">
        <f t="shared" si="19"/>
        <v>4448.5</v>
      </c>
      <c r="M90" s="23">
        <f t="shared" si="20"/>
        <v>11004.999999999998</v>
      </c>
      <c r="N90" s="23">
        <f t="shared" si="21"/>
        <v>1782.5</v>
      </c>
      <c r="O90" s="23">
        <f t="shared" si="22"/>
        <v>4712</v>
      </c>
      <c r="P90" s="23">
        <f t="shared" si="23"/>
        <v>10989.5</v>
      </c>
      <c r="Q90" s="23">
        <v>0</v>
      </c>
      <c r="R90" s="23">
        <f t="shared" si="24"/>
        <v>32937.5</v>
      </c>
      <c r="S90" s="23">
        <v>0</v>
      </c>
      <c r="T90" s="23">
        <f t="shared" si="25"/>
        <v>34203.240000000005</v>
      </c>
      <c r="U90" s="23">
        <f t="shared" si="26"/>
        <v>23777</v>
      </c>
      <c r="V90" s="23">
        <f t="shared" si="27"/>
        <v>120796.76</v>
      </c>
    </row>
    <row r="91" spans="1:22" s="5" customFormat="1" ht="12" x14ac:dyDescent="0.2">
      <c r="A91" s="19">
        <f t="shared" si="29"/>
        <v>74</v>
      </c>
      <c r="B91" s="20" t="s">
        <v>189</v>
      </c>
      <c r="C91" s="21" t="s">
        <v>192</v>
      </c>
      <c r="D91" s="21" t="s">
        <v>193</v>
      </c>
      <c r="E91" s="21" t="s">
        <v>33</v>
      </c>
      <c r="F91" s="21" t="s">
        <v>36</v>
      </c>
      <c r="G91" s="22">
        <v>44927</v>
      </c>
      <c r="H91" s="22">
        <v>45107</v>
      </c>
      <c r="I91" s="23">
        <v>155000</v>
      </c>
      <c r="J91" s="23">
        <v>24664.63</v>
      </c>
      <c r="K91" s="23">
        <v>0</v>
      </c>
      <c r="L91" s="23">
        <f t="shared" si="19"/>
        <v>4448.5</v>
      </c>
      <c r="M91" s="23">
        <f t="shared" si="20"/>
        <v>11004.999999999998</v>
      </c>
      <c r="N91" s="23">
        <f t="shared" si="21"/>
        <v>1782.5</v>
      </c>
      <c r="O91" s="23">
        <f t="shared" si="22"/>
        <v>4712</v>
      </c>
      <c r="P91" s="23">
        <f t="shared" si="23"/>
        <v>10989.5</v>
      </c>
      <c r="Q91" s="23">
        <v>1512.45</v>
      </c>
      <c r="R91" s="23">
        <f t="shared" si="24"/>
        <v>32937.5</v>
      </c>
      <c r="S91" s="23">
        <v>0</v>
      </c>
      <c r="T91" s="23">
        <f t="shared" si="25"/>
        <v>35337.58</v>
      </c>
      <c r="U91" s="23">
        <f t="shared" si="26"/>
        <v>23777</v>
      </c>
      <c r="V91" s="23">
        <f t="shared" si="27"/>
        <v>119662.42</v>
      </c>
    </row>
    <row r="92" spans="1:22" s="5" customFormat="1" ht="12" x14ac:dyDescent="0.2">
      <c r="A92" s="26"/>
      <c r="B92" s="26" t="s">
        <v>194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</row>
    <row r="93" spans="1:22" s="5" customFormat="1" ht="12" x14ac:dyDescent="0.2">
      <c r="A93" s="19">
        <f>1+A91</f>
        <v>75</v>
      </c>
      <c r="B93" s="29" t="s">
        <v>195</v>
      </c>
      <c r="C93" s="21" t="s">
        <v>196</v>
      </c>
      <c r="D93" s="21" t="s">
        <v>197</v>
      </c>
      <c r="E93" s="21" t="s">
        <v>33</v>
      </c>
      <c r="F93" s="21" t="s">
        <v>36</v>
      </c>
      <c r="G93" s="22">
        <v>44927</v>
      </c>
      <c r="H93" s="22">
        <v>45107</v>
      </c>
      <c r="I93" s="23">
        <v>54000</v>
      </c>
      <c r="J93" s="23">
        <v>2418.54</v>
      </c>
      <c r="K93" s="23">
        <v>0</v>
      </c>
      <c r="L93" s="23">
        <f>+I93*2.87%</f>
        <v>1549.8</v>
      </c>
      <c r="M93" s="23">
        <f>I93*7.1%</f>
        <v>3833.9999999999995</v>
      </c>
      <c r="N93" s="23">
        <f>I93*1.15%</f>
        <v>621</v>
      </c>
      <c r="O93" s="23">
        <f>+I93*3.04%</f>
        <v>1641.6</v>
      </c>
      <c r="P93" s="23">
        <f>I93*7.09%</f>
        <v>3828.6000000000004</v>
      </c>
      <c r="Q93" s="23">
        <v>0</v>
      </c>
      <c r="R93" s="23">
        <f>L93+M93+N93+O93+P93</f>
        <v>11475</v>
      </c>
      <c r="S93" s="23">
        <v>0</v>
      </c>
      <c r="T93" s="23">
        <f>+L93+O93+Q93+S93+J93+K93</f>
        <v>5609.94</v>
      </c>
      <c r="U93" s="23">
        <f>+P93+N93+M93</f>
        <v>8283.6</v>
      </c>
      <c r="V93" s="23">
        <f>+I93-T93</f>
        <v>48390.06</v>
      </c>
    </row>
    <row r="94" spans="1:22" s="5" customFormat="1" ht="12" x14ac:dyDescent="0.2">
      <c r="A94" s="19">
        <f>1+A93</f>
        <v>76</v>
      </c>
      <c r="B94" s="30" t="s">
        <v>198</v>
      </c>
      <c r="C94" s="21" t="s">
        <v>199</v>
      </c>
      <c r="D94" s="21" t="s">
        <v>200</v>
      </c>
      <c r="E94" s="21" t="s">
        <v>33</v>
      </c>
      <c r="F94" s="21" t="s">
        <v>34</v>
      </c>
      <c r="G94" s="22">
        <v>44927</v>
      </c>
      <c r="H94" s="22">
        <v>45107</v>
      </c>
      <c r="I94" s="23">
        <v>45000</v>
      </c>
      <c r="J94" s="23">
        <v>1148.33</v>
      </c>
      <c r="K94" s="23">
        <v>0</v>
      </c>
      <c r="L94" s="23">
        <f>+I94*2.87%</f>
        <v>1291.5</v>
      </c>
      <c r="M94" s="23">
        <f>I94*7.1%</f>
        <v>3194.9999999999995</v>
      </c>
      <c r="N94" s="23">
        <f>I94*1.15%</f>
        <v>517.5</v>
      </c>
      <c r="O94" s="23">
        <f>+I94*3.04%</f>
        <v>1368</v>
      </c>
      <c r="P94" s="23">
        <f>I94*7.09%</f>
        <v>3190.5</v>
      </c>
      <c r="Q94" s="23">
        <v>0</v>
      </c>
      <c r="R94" s="23">
        <f>L94+M94+N94+O94+P94</f>
        <v>9562.5</v>
      </c>
      <c r="S94" s="23">
        <v>0</v>
      </c>
      <c r="T94" s="23">
        <f>+L94+O94+Q94+S94+J94+K94</f>
        <v>3807.83</v>
      </c>
      <c r="U94" s="23">
        <f>+P94+N94+M94</f>
        <v>6903</v>
      </c>
      <c r="V94" s="23">
        <f>+I94-T94</f>
        <v>41192.17</v>
      </c>
    </row>
    <row r="95" spans="1:22" s="5" customFormat="1" ht="12" x14ac:dyDescent="0.2">
      <c r="A95" s="19">
        <f t="shared" ref="A95:A97" si="30">1+A93</f>
        <v>76</v>
      </c>
      <c r="B95" s="30" t="s">
        <v>201</v>
      </c>
      <c r="C95" s="21" t="s">
        <v>202</v>
      </c>
      <c r="D95" s="21" t="s">
        <v>63</v>
      </c>
      <c r="E95" s="21" t="s">
        <v>33</v>
      </c>
      <c r="F95" s="21" t="s">
        <v>34</v>
      </c>
      <c r="G95" s="22">
        <v>44805</v>
      </c>
      <c r="H95" s="22">
        <v>44985</v>
      </c>
      <c r="I95" s="23">
        <v>45000</v>
      </c>
      <c r="J95" s="23">
        <v>1148.33</v>
      </c>
      <c r="K95" s="23">
        <v>0</v>
      </c>
      <c r="L95" s="23">
        <f>+I95*2.87%</f>
        <v>1291.5</v>
      </c>
      <c r="M95" s="23">
        <f>I95*7.1%</f>
        <v>3194.9999999999995</v>
      </c>
      <c r="N95" s="23">
        <f>I95*1.15%</f>
        <v>517.5</v>
      </c>
      <c r="O95" s="23">
        <f>+I95*3.04%</f>
        <v>1368</v>
      </c>
      <c r="P95" s="23">
        <f>I95*7.09%</f>
        <v>3190.5</v>
      </c>
      <c r="Q95" s="23">
        <v>0</v>
      </c>
      <c r="R95" s="23">
        <f>L95+M95+N95+O95+P95</f>
        <v>9562.5</v>
      </c>
      <c r="S95" s="23">
        <v>0</v>
      </c>
      <c r="T95" s="23">
        <f>+L95+O95+Q95+S95+J95+K95</f>
        <v>3807.83</v>
      </c>
      <c r="U95" s="23">
        <f>+P95+N95+M95</f>
        <v>6903</v>
      </c>
      <c r="V95" s="23">
        <f>+I95-T95</f>
        <v>41192.17</v>
      </c>
    </row>
    <row r="96" spans="1:22" s="5" customFormat="1" ht="12" x14ac:dyDescent="0.2">
      <c r="A96" s="19">
        <f t="shared" si="30"/>
        <v>77</v>
      </c>
      <c r="B96" s="30" t="s">
        <v>203</v>
      </c>
      <c r="C96" s="21" t="s">
        <v>204</v>
      </c>
      <c r="D96" s="21" t="s">
        <v>205</v>
      </c>
      <c r="E96" s="21" t="s">
        <v>33</v>
      </c>
      <c r="F96" s="21" t="s">
        <v>34</v>
      </c>
      <c r="G96" s="22">
        <v>44835</v>
      </c>
      <c r="H96" s="22">
        <v>45016</v>
      </c>
      <c r="I96" s="23">
        <v>65000</v>
      </c>
      <c r="J96" s="23">
        <v>4427.58</v>
      </c>
      <c r="K96" s="23">
        <v>0</v>
      </c>
      <c r="L96" s="23">
        <f>+I96*2.87%</f>
        <v>1865.5</v>
      </c>
      <c r="M96" s="23">
        <f>I96*7.1%</f>
        <v>4615</v>
      </c>
      <c r="N96" s="23">
        <f>I96*1.15%</f>
        <v>747.5</v>
      </c>
      <c r="O96" s="23">
        <f>+I96*3.04%</f>
        <v>1976</v>
      </c>
      <c r="P96" s="23">
        <f>I96*7.09%</f>
        <v>4608.5</v>
      </c>
      <c r="Q96" s="23"/>
      <c r="R96" s="23">
        <f>L96+M96+N96+O96+P96</f>
        <v>13812.5</v>
      </c>
      <c r="S96" s="23">
        <v>14879.92</v>
      </c>
      <c r="T96" s="23">
        <f>+L96+O96+Q96+S96+J96+K96</f>
        <v>23149</v>
      </c>
      <c r="U96" s="23">
        <f>+P96+N96+M96</f>
        <v>9971</v>
      </c>
      <c r="V96" s="23">
        <f>+I96-T96</f>
        <v>41851</v>
      </c>
    </row>
    <row r="97" spans="1:22" s="5" customFormat="1" ht="12" x14ac:dyDescent="0.2">
      <c r="A97" s="19">
        <f t="shared" si="30"/>
        <v>77</v>
      </c>
      <c r="B97" s="29" t="s">
        <v>206</v>
      </c>
      <c r="C97" s="21" t="s">
        <v>207</v>
      </c>
      <c r="D97" s="21" t="s">
        <v>208</v>
      </c>
      <c r="E97" s="21" t="s">
        <v>33</v>
      </c>
      <c r="F97" s="21" t="s">
        <v>34</v>
      </c>
      <c r="G97" s="22">
        <v>44927</v>
      </c>
      <c r="H97" s="22">
        <v>45107</v>
      </c>
      <c r="I97" s="23">
        <v>45000</v>
      </c>
      <c r="J97" s="23">
        <v>1148.33</v>
      </c>
      <c r="K97" s="23">
        <v>0</v>
      </c>
      <c r="L97" s="23">
        <f>+I97*2.87%</f>
        <v>1291.5</v>
      </c>
      <c r="M97" s="23">
        <f>I97*7.1%</f>
        <v>3194.9999999999995</v>
      </c>
      <c r="N97" s="23">
        <f>I97*1.15%</f>
        <v>517.5</v>
      </c>
      <c r="O97" s="23">
        <f>+I97*3.04%</f>
        <v>1368</v>
      </c>
      <c r="P97" s="23">
        <f>I97*7.09%</f>
        <v>3190.5</v>
      </c>
      <c r="Q97" s="23">
        <v>0</v>
      </c>
      <c r="R97" s="23">
        <f>L97+M97+N97+O97+P97</f>
        <v>9562.5</v>
      </c>
      <c r="S97" s="23">
        <v>0</v>
      </c>
      <c r="T97" s="23">
        <f>+L97+O97+Q97+S97+J97+K97</f>
        <v>3807.83</v>
      </c>
      <c r="U97" s="23">
        <f>+P97+N97+M97</f>
        <v>6903</v>
      </c>
      <c r="V97" s="23">
        <f>+I97-T97</f>
        <v>41192.17</v>
      </c>
    </row>
    <row r="98" spans="1:22" s="5" customFormat="1" ht="12" x14ac:dyDescent="0.2">
      <c r="A98" s="12"/>
      <c r="B98" s="12" t="s">
        <v>209</v>
      </c>
      <c r="C98" s="27"/>
      <c r="D98" s="27"/>
      <c r="E98" s="27"/>
      <c r="F98" s="27"/>
      <c r="G98" s="27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</row>
    <row r="99" spans="1:22" s="5" customFormat="1" ht="12" x14ac:dyDescent="0.2">
      <c r="A99" s="19">
        <f>1+A97</f>
        <v>78</v>
      </c>
      <c r="B99" s="30" t="s">
        <v>203</v>
      </c>
      <c r="C99" s="21" t="s">
        <v>210</v>
      </c>
      <c r="D99" s="21" t="s">
        <v>205</v>
      </c>
      <c r="E99" s="21" t="s">
        <v>33</v>
      </c>
      <c r="F99" s="21" t="s">
        <v>34</v>
      </c>
      <c r="G99" s="22">
        <v>44927</v>
      </c>
      <c r="H99" s="22">
        <v>45107</v>
      </c>
      <c r="I99" s="23">
        <v>65000</v>
      </c>
      <c r="J99" s="23">
        <v>3822.6</v>
      </c>
      <c r="K99" s="23">
        <v>0</v>
      </c>
      <c r="L99" s="23">
        <f>+I99*2.87%</f>
        <v>1865.5</v>
      </c>
      <c r="M99" s="23">
        <f>I99*7.1%</f>
        <v>4615</v>
      </c>
      <c r="N99" s="23">
        <f>I99*1.15%</f>
        <v>747.5</v>
      </c>
      <c r="O99" s="23">
        <f>+I99*3.04%</f>
        <v>1976</v>
      </c>
      <c r="P99" s="23">
        <f>I99*7.09%</f>
        <v>4608.5</v>
      </c>
      <c r="Q99" s="23">
        <v>3024.9</v>
      </c>
      <c r="R99" s="23">
        <f>L99+M99+N99+O99+P99</f>
        <v>13812.5</v>
      </c>
      <c r="S99" s="23">
        <v>0</v>
      </c>
      <c r="T99" s="23">
        <f>+L99+O99+Q99+S99+J99+K99</f>
        <v>10689</v>
      </c>
      <c r="U99" s="23">
        <f>+P99+N99+M99</f>
        <v>9971</v>
      </c>
      <c r="V99" s="23">
        <f>+I99-T99</f>
        <v>54311</v>
      </c>
    </row>
    <row r="100" spans="1:22" s="5" customFormat="1" ht="12.75" customHeight="1" x14ac:dyDescent="0.2">
      <c r="A100" s="19">
        <f>1+A99</f>
        <v>79</v>
      </c>
      <c r="B100" s="46" t="s">
        <v>203</v>
      </c>
      <c r="C100" s="21" t="s">
        <v>211</v>
      </c>
      <c r="D100" s="21" t="s">
        <v>212</v>
      </c>
      <c r="E100" s="21" t="s">
        <v>33</v>
      </c>
      <c r="F100" s="21" t="s">
        <v>34</v>
      </c>
      <c r="G100" s="22">
        <v>44927</v>
      </c>
      <c r="H100" s="22">
        <v>45107</v>
      </c>
      <c r="I100" s="23">
        <v>65000</v>
      </c>
      <c r="J100" s="23">
        <v>4427.58</v>
      </c>
      <c r="K100" s="23">
        <v>0</v>
      </c>
      <c r="L100" s="23">
        <f>+I100*2.87%</f>
        <v>1865.5</v>
      </c>
      <c r="M100" s="23">
        <f>I100*7.1%</f>
        <v>4615</v>
      </c>
      <c r="N100" s="23">
        <f>I100*1.15%</f>
        <v>747.5</v>
      </c>
      <c r="O100" s="23">
        <f>+I100*3.04%</f>
        <v>1976</v>
      </c>
      <c r="P100" s="23">
        <f>I100*7.09%</f>
        <v>4608.5</v>
      </c>
      <c r="Q100" s="23">
        <v>0</v>
      </c>
      <c r="R100" s="23">
        <f>L100+M100+N100+O100+P100</f>
        <v>13812.5</v>
      </c>
      <c r="S100" s="23">
        <v>0</v>
      </c>
      <c r="T100" s="23">
        <f>+L100+O100+Q100+S100+J100+K100</f>
        <v>8269.08</v>
      </c>
      <c r="U100" s="23">
        <f>+P100+N100+M100</f>
        <v>9971</v>
      </c>
      <c r="V100" s="23">
        <f>+I100-T100</f>
        <v>56730.92</v>
      </c>
    </row>
    <row r="101" spans="1:22" x14ac:dyDescent="0.2">
      <c r="A101" s="19">
        <f>1+A100</f>
        <v>80</v>
      </c>
      <c r="B101" s="30" t="s">
        <v>206</v>
      </c>
      <c r="C101" s="21" t="s">
        <v>213</v>
      </c>
      <c r="D101" s="21" t="s">
        <v>214</v>
      </c>
      <c r="E101" s="21" t="s">
        <v>33</v>
      </c>
      <c r="F101" s="21" t="s">
        <v>34</v>
      </c>
      <c r="G101" s="22">
        <v>44927</v>
      </c>
      <c r="H101" s="22">
        <v>45107</v>
      </c>
      <c r="I101" s="23">
        <v>75000</v>
      </c>
      <c r="J101" s="23">
        <v>6006.89</v>
      </c>
      <c r="K101" s="23">
        <v>0</v>
      </c>
      <c r="L101" s="23">
        <f>+I101*2.87%</f>
        <v>2152.5</v>
      </c>
      <c r="M101" s="23">
        <f>I101*7.1%</f>
        <v>5324.9999999999991</v>
      </c>
      <c r="N101" s="23">
        <f>I101*1.15%</f>
        <v>862.5</v>
      </c>
      <c r="O101" s="23">
        <f>+I101*3.04%</f>
        <v>2280</v>
      </c>
      <c r="P101" s="23">
        <f>I101*7.09%</f>
        <v>5317.5</v>
      </c>
      <c r="Q101" s="23">
        <v>1512.45</v>
      </c>
      <c r="R101" s="23">
        <f>L101+M101+N101+O101+P101</f>
        <v>15937.5</v>
      </c>
      <c r="S101" s="23">
        <v>0</v>
      </c>
      <c r="T101" s="23">
        <f>+L101+O101+Q101+S101+J101+K101</f>
        <v>11951.84</v>
      </c>
      <c r="U101" s="23">
        <f>+P101+N101+M101</f>
        <v>11505</v>
      </c>
      <c r="V101" s="23">
        <f>+I101-T101</f>
        <v>63048.160000000003</v>
      </c>
    </row>
    <row r="102" spans="1:22" s="25" customFormat="1" ht="12" x14ac:dyDescent="0.2">
      <c r="A102" s="19">
        <f t="shared" ref="A102:A110" si="31">1+A101</f>
        <v>81</v>
      </c>
      <c r="B102" s="30" t="s">
        <v>215</v>
      </c>
      <c r="C102" s="21" t="s">
        <v>216</v>
      </c>
      <c r="D102" s="21" t="s">
        <v>217</v>
      </c>
      <c r="E102" s="21" t="s">
        <v>33</v>
      </c>
      <c r="F102" s="21" t="s">
        <v>36</v>
      </c>
      <c r="G102" s="28">
        <v>44866</v>
      </c>
      <c r="H102" s="28" t="s">
        <v>218</v>
      </c>
      <c r="I102" s="23">
        <v>75000</v>
      </c>
      <c r="J102" s="23">
        <v>6309.38</v>
      </c>
      <c r="K102" s="23">
        <v>0</v>
      </c>
      <c r="L102" s="23">
        <f>+I102*2.87%</f>
        <v>2152.5</v>
      </c>
      <c r="M102" s="23">
        <f>I102*7.1%</f>
        <v>5324.9999999999991</v>
      </c>
      <c r="N102" s="23">
        <f>I102*1.15%</f>
        <v>862.5</v>
      </c>
      <c r="O102" s="23">
        <f>+I102*3.04%</f>
        <v>2280</v>
      </c>
      <c r="P102" s="23">
        <f>I102*7.09%</f>
        <v>5317.5</v>
      </c>
      <c r="Q102" s="23">
        <v>0</v>
      </c>
      <c r="R102" s="23">
        <f>L102+M102+N102+O102+P102</f>
        <v>15937.5</v>
      </c>
      <c r="S102" s="23">
        <v>0</v>
      </c>
      <c r="T102" s="23">
        <f>+L102+O102+Q102+S102+J102+K102</f>
        <v>10741.880000000001</v>
      </c>
      <c r="U102" s="23">
        <f>+P102+N102+M102</f>
        <v>11505</v>
      </c>
      <c r="V102" s="23">
        <f>+I102-T102</f>
        <v>64258.119999999995</v>
      </c>
    </row>
    <row r="103" spans="1:22" s="25" customFormat="1" ht="12" x14ac:dyDescent="0.2">
      <c r="A103" s="19">
        <f t="shared" si="31"/>
        <v>82</v>
      </c>
      <c r="B103" s="12" t="s">
        <v>219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</row>
    <row r="104" spans="1:22" s="25" customFormat="1" ht="12" x14ac:dyDescent="0.2">
      <c r="A104" s="19">
        <f t="shared" si="31"/>
        <v>83</v>
      </c>
      <c r="B104" s="29" t="s">
        <v>220</v>
      </c>
      <c r="C104" s="21" t="s">
        <v>221</v>
      </c>
      <c r="D104" s="21" t="s">
        <v>222</v>
      </c>
      <c r="E104" s="21" t="s">
        <v>33</v>
      </c>
      <c r="F104" s="21" t="s">
        <v>36</v>
      </c>
      <c r="G104" s="22">
        <v>44835</v>
      </c>
      <c r="H104" s="22">
        <v>45016</v>
      </c>
      <c r="I104" s="23">
        <v>115000</v>
      </c>
      <c r="J104" s="23">
        <v>15633.74</v>
      </c>
      <c r="K104" s="23">
        <v>0</v>
      </c>
      <c r="L104" s="23">
        <f t="shared" ref="L104:L111" si="32">+I104*2.87%</f>
        <v>3300.5</v>
      </c>
      <c r="M104" s="23">
        <f t="shared" ref="M104:M111" si="33">I104*7.1%</f>
        <v>8164.9999999999991</v>
      </c>
      <c r="N104" s="23">
        <f t="shared" ref="N104:N111" si="34">I104*1.15%</f>
        <v>1322.5</v>
      </c>
      <c r="O104" s="23">
        <f t="shared" ref="O104:O111" si="35">+I104*3.04%</f>
        <v>3496</v>
      </c>
      <c r="P104" s="23">
        <f t="shared" ref="P104:P111" si="36">I104*7.09%</f>
        <v>8153.5000000000009</v>
      </c>
      <c r="Q104" s="23">
        <v>0</v>
      </c>
      <c r="R104" s="23">
        <f t="shared" ref="R104:R111" si="37">L104+M104+N104+O104+P104</f>
        <v>24437.5</v>
      </c>
      <c r="S104" s="23">
        <v>0</v>
      </c>
      <c r="T104" s="23">
        <f t="shared" ref="T104:T111" si="38">+L104+O104+Q104+S104+J104+K104</f>
        <v>22430.239999999998</v>
      </c>
      <c r="U104" s="23">
        <f t="shared" ref="U104:U111" si="39">+P104+N104+M104</f>
        <v>17641</v>
      </c>
      <c r="V104" s="23">
        <f t="shared" ref="V104:V111" si="40">+I104-T104</f>
        <v>92569.760000000009</v>
      </c>
    </row>
    <row r="105" spans="1:22" s="5" customFormat="1" ht="12" x14ac:dyDescent="0.2">
      <c r="A105" s="19">
        <f t="shared" si="31"/>
        <v>84</v>
      </c>
      <c r="B105" s="29" t="s">
        <v>140</v>
      </c>
      <c r="C105" s="21" t="s">
        <v>223</v>
      </c>
      <c r="D105" s="21" t="s">
        <v>224</v>
      </c>
      <c r="E105" s="21" t="s">
        <v>33</v>
      </c>
      <c r="F105" s="21" t="s">
        <v>34</v>
      </c>
      <c r="G105" s="22">
        <v>44927</v>
      </c>
      <c r="H105" s="22">
        <v>45107</v>
      </c>
      <c r="I105" s="23">
        <v>75000</v>
      </c>
      <c r="J105" s="23">
        <v>6309.38</v>
      </c>
      <c r="K105" s="23">
        <v>0</v>
      </c>
      <c r="L105" s="23">
        <f t="shared" si="32"/>
        <v>2152.5</v>
      </c>
      <c r="M105" s="23">
        <f t="shared" si="33"/>
        <v>5324.9999999999991</v>
      </c>
      <c r="N105" s="23">
        <f t="shared" si="34"/>
        <v>862.5</v>
      </c>
      <c r="O105" s="23">
        <f t="shared" si="35"/>
        <v>2280</v>
      </c>
      <c r="P105" s="23">
        <f t="shared" si="36"/>
        <v>5317.5</v>
      </c>
      <c r="Q105" s="23">
        <v>0</v>
      </c>
      <c r="R105" s="23">
        <f t="shared" si="37"/>
        <v>15937.5</v>
      </c>
      <c r="S105" s="23">
        <v>10046</v>
      </c>
      <c r="T105" s="23">
        <f t="shared" si="38"/>
        <v>20787.88</v>
      </c>
      <c r="U105" s="23">
        <f t="shared" si="39"/>
        <v>11505</v>
      </c>
      <c r="V105" s="23">
        <f t="shared" si="40"/>
        <v>54212.119999999995</v>
      </c>
    </row>
    <row r="106" spans="1:22" s="5" customFormat="1" ht="12" x14ac:dyDescent="0.2">
      <c r="A106" s="19">
        <f t="shared" si="31"/>
        <v>85</v>
      </c>
      <c r="B106" s="29" t="s">
        <v>206</v>
      </c>
      <c r="C106" s="21" t="s">
        <v>225</v>
      </c>
      <c r="D106" s="21" t="s">
        <v>208</v>
      </c>
      <c r="E106" s="21" t="s">
        <v>33</v>
      </c>
      <c r="F106" s="21" t="s">
        <v>34</v>
      </c>
      <c r="G106" s="22">
        <v>44927</v>
      </c>
      <c r="H106" s="22">
        <v>45107</v>
      </c>
      <c r="I106" s="23">
        <v>45000</v>
      </c>
      <c r="J106" s="23">
        <v>1148.33</v>
      </c>
      <c r="K106" s="23">
        <v>0</v>
      </c>
      <c r="L106" s="23">
        <f t="shared" si="32"/>
        <v>1291.5</v>
      </c>
      <c r="M106" s="23">
        <f t="shared" si="33"/>
        <v>3194.9999999999995</v>
      </c>
      <c r="N106" s="23">
        <f t="shared" si="34"/>
        <v>517.5</v>
      </c>
      <c r="O106" s="23">
        <f t="shared" si="35"/>
        <v>1368</v>
      </c>
      <c r="P106" s="23">
        <f t="shared" si="36"/>
        <v>3190.5</v>
      </c>
      <c r="Q106" s="23">
        <v>0</v>
      </c>
      <c r="R106" s="23">
        <f t="shared" si="37"/>
        <v>9562.5</v>
      </c>
      <c r="S106" s="23">
        <v>4846</v>
      </c>
      <c r="T106" s="23">
        <f t="shared" si="38"/>
        <v>8653.83</v>
      </c>
      <c r="U106" s="23">
        <f t="shared" si="39"/>
        <v>6903</v>
      </c>
      <c r="V106" s="23">
        <f t="shared" si="40"/>
        <v>36346.17</v>
      </c>
    </row>
    <row r="107" spans="1:22" s="5" customFormat="1" ht="12" x14ac:dyDescent="0.2">
      <c r="A107" s="19">
        <f t="shared" si="31"/>
        <v>86</v>
      </c>
      <c r="B107" s="29" t="s">
        <v>226</v>
      </c>
      <c r="C107" s="21" t="s">
        <v>227</v>
      </c>
      <c r="D107" s="21" t="s">
        <v>212</v>
      </c>
      <c r="E107" s="21" t="s">
        <v>33</v>
      </c>
      <c r="F107" s="21" t="s">
        <v>36</v>
      </c>
      <c r="G107" s="22">
        <v>44927</v>
      </c>
      <c r="H107" s="22">
        <v>45107</v>
      </c>
      <c r="I107" s="23">
        <v>65000</v>
      </c>
      <c r="J107" s="23">
        <v>4427.58</v>
      </c>
      <c r="K107" s="23">
        <v>0</v>
      </c>
      <c r="L107" s="23">
        <f t="shared" si="32"/>
        <v>1865.5</v>
      </c>
      <c r="M107" s="23">
        <f t="shared" si="33"/>
        <v>4615</v>
      </c>
      <c r="N107" s="23">
        <f t="shared" si="34"/>
        <v>747.5</v>
      </c>
      <c r="O107" s="23">
        <f t="shared" si="35"/>
        <v>1976</v>
      </c>
      <c r="P107" s="23">
        <f t="shared" si="36"/>
        <v>4608.5</v>
      </c>
      <c r="Q107" s="23">
        <v>0</v>
      </c>
      <c r="R107" s="23">
        <f t="shared" si="37"/>
        <v>13812.5</v>
      </c>
      <c r="S107" s="23">
        <v>0</v>
      </c>
      <c r="T107" s="23">
        <f t="shared" si="38"/>
        <v>8269.08</v>
      </c>
      <c r="U107" s="23">
        <f t="shared" si="39"/>
        <v>9971</v>
      </c>
      <c r="V107" s="23">
        <f t="shared" si="40"/>
        <v>56730.92</v>
      </c>
    </row>
    <row r="108" spans="1:22" s="5" customFormat="1" ht="12" x14ac:dyDescent="0.2">
      <c r="A108" s="19">
        <f t="shared" si="31"/>
        <v>87</v>
      </c>
      <c r="B108" s="29" t="s">
        <v>228</v>
      </c>
      <c r="C108" s="21" t="s">
        <v>229</v>
      </c>
      <c r="D108" s="21" t="s">
        <v>205</v>
      </c>
      <c r="E108" s="21" t="s">
        <v>33</v>
      </c>
      <c r="F108" s="21" t="s">
        <v>34</v>
      </c>
      <c r="G108" s="22">
        <v>44927</v>
      </c>
      <c r="H108" s="22">
        <v>45107</v>
      </c>
      <c r="I108" s="23">
        <v>65000</v>
      </c>
      <c r="J108" s="23">
        <v>4427.58</v>
      </c>
      <c r="K108" s="23">
        <v>0</v>
      </c>
      <c r="L108" s="23">
        <f t="shared" si="32"/>
        <v>1865.5</v>
      </c>
      <c r="M108" s="23">
        <f t="shared" si="33"/>
        <v>4615</v>
      </c>
      <c r="N108" s="23">
        <f t="shared" si="34"/>
        <v>747.5</v>
      </c>
      <c r="O108" s="23">
        <f t="shared" si="35"/>
        <v>1976</v>
      </c>
      <c r="P108" s="23">
        <f t="shared" si="36"/>
        <v>4608.5</v>
      </c>
      <c r="Q108" s="23">
        <v>0</v>
      </c>
      <c r="R108" s="23">
        <f t="shared" si="37"/>
        <v>13812.5</v>
      </c>
      <c r="S108" s="23">
        <v>0</v>
      </c>
      <c r="T108" s="23">
        <f t="shared" si="38"/>
        <v>8269.08</v>
      </c>
      <c r="U108" s="23">
        <f t="shared" si="39"/>
        <v>9971</v>
      </c>
      <c r="V108" s="23">
        <f t="shared" si="40"/>
        <v>56730.92</v>
      </c>
    </row>
    <row r="109" spans="1:22" s="5" customFormat="1" ht="12" x14ac:dyDescent="0.2">
      <c r="A109" s="19">
        <f t="shared" si="31"/>
        <v>88</v>
      </c>
      <c r="B109" s="29" t="s">
        <v>201</v>
      </c>
      <c r="C109" s="21" t="s">
        <v>230</v>
      </c>
      <c r="D109" s="21" t="s">
        <v>231</v>
      </c>
      <c r="E109" s="21" t="s">
        <v>33</v>
      </c>
      <c r="F109" s="21" t="s">
        <v>34</v>
      </c>
      <c r="G109" s="22">
        <v>44927</v>
      </c>
      <c r="H109" s="22">
        <v>45107</v>
      </c>
      <c r="I109" s="23">
        <v>45000</v>
      </c>
      <c r="J109" s="23">
        <v>1148.33</v>
      </c>
      <c r="K109" s="23">
        <v>0</v>
      </c>
      <c r="L109" s="23">
        <f t="shared" si="32"/>
        <v>1291.5</v>
      </c>
      <c r="M109" s="23">
        <f t="shared" si="33"/>
        <v>3194.9999999999995</v>
      </c>
      <c r="N109" s="23">
        <f t="shared" si="34"/>
        <v>517.5</v>
      </c>
      <c r="O109" s="23">
        <f t="shared" si="35"/>
        <v>1368</v>
      </c>
      <c r="P109" s="23">
        <f t="shared" si="36"/>
        <v>3190.5</v>
      </c>
      <c r="Q109" s="23">
        <v>0</v>
      </c>
      <c r="R109" s="23">
        <f t="shared" si="37"/>
        <v>9562.5</v>
      </c>
      <c r="S109" s="23">
        <v>4096</v>
      </c>
      <c r="T109" s="23">
        <f t="shared" si="38"/>
        <v>7903.83</v>
      </c>
      <c r="U109" s="23">
        <f t="shared" si="39"/>
        <v>6903</v>
      </c>
      <c r="V109" s="23">
        <f t="shared" si="40"/>
        <v>37096.17</v>
      </c>
    </row>
    <row r="110" spans="1:22" s="5" customFormat="1" ht="12" x14ac:dyDescent="0.2">
      <c r="A110" s="19">
        <f t="shared" si="31"/>
        <v>89</v>
      </c>
      <c r="B110" s="29" t="s">
        <v>201</v>
      </c>
      <c r="C110" s="21" t="s">
        <v>232</v>
      </c>
      <c r="D110" s="21" t="s">
        <v>231</v>
      </c>
      <c r="E110" s="21" t="s">
        <v>33</v>
      </c>
      <c r="F110" s="21" t="s">
        <v>36</v>
      </c>
      <c r="G110" s="22">
        <v>45170</v>
      </c>
      <c r="H110" s="22">
        <v>44985</v>
      </c>
      <c r="I110" s="23">
        <v>45000</v>
      </c>
      <c r="J110" s="23">
        <v>1148.33</v>
      </c>
      <c r="K110" s="23">
        <v>0</v>
      </c>
      <c r="L110" s="23">
        <f t="shared" si="32"/>
        <v>1291.5</v>
      </c>
      <c r="M110" s="23">
        <f t="shared" si="33"/>
        <v>3194.9999999999995</v>
      </c>
      <c r="N110" s="23">
        <f t="shared" si="34"/>
        <v>517.5</v>
      </c>
      <c r="O110" s="23">
        <f t="shared" si="35"/>
        <v>1368</v>
      </c>
      <c r="P110" s="23">
        <f t="shared" si="36"/>
        <v>3190.5</v>
      </c>
      <c r="Q110" s="23">
        <v>0</v>
      </c>
      <c r="R110" s="23">
        <f t="shared" si="37"/>
        <v>9562.5</v>
      </c>
      <c r="S110" s="23">
        <v>0</v>
      </c>
      <c r="T110" s="23">
        <f t="shared" si="38"/>
        <v>3807.83</v>
      </c>
      <c r="U110" s="23">
        <f t="shared" si="39"/>
        <v>6903</v>
      </c>
      <c r="V110" s="23">
        <f t="shared" si="40"/>
        <v>41192.17</v>
      </c>
    </row>
    <row r="111" spans="1:22" s="5" customFormat="1" ht="12" x14ac:dyDescent="0.2">
      <c r="A111" s="19">
        <f>1+A110</f>
        <v>90</v>
      </c>
      <c r="B111" s="29" t="s">
        <v>201</v>
      </c>
      <c r="C111" s="21" t="s">
        <v>233</v>
      </c>
      <c r="D111" s="21" t="s">
        <v>231</v>
      </c>
      <c r="E111" s="21" t="s">
        <v>33</v>
      </c>
      <c r="F111" s="21" t="s">
        <v>36</v>
      </c>
      <c r="G111" s="22">
        <v>44805</v>
      </c>
      <c r="H111" s="22">
        <v>44985</v>
      </c>
      <c r="I111" s="23">
        <v>45000</v>
      </c>
      <c r="J111" s="23">
        <v>1148.33</v>
      </c>
      <c r="K111" s="23">
        <v>0</v>
      </c>
      <c r="L111" s="23">
        <f t="shared" si="32"/>
        <v>1291.5</v>
      </c>
      <c r="M111" s="23">
        <f t="shared" si="33"/>
        <v>3194.9999999999995</v>
      </c>
      <c r="N111" s="23">
        <f t="shared" si="34"/>
        <v>517.5</v>
      </c>
      <c r="O111" s="23">
        <f t="shared" si="35"/>
        <v>1368</v>
      </c>
      <c r="P111" s="23">
        <f t="shared" si="36"/>
        <v>3190.5</v>
      </c>
      <c r="Q111" s="23">
        <v>0</v>
      </c>
      <c r="R111" s="23">
        <f t="shared" si="37"/>
        <v>9562.5</v>
      </c>
      <c r="S111" s="23">
        <v>0</v>
      </c>
      <c r="T111" s="23">
        <f t="shared" si="38"/>
        <v>3807.83</v>
      </c>
      <c r="U111" s="23">
        <f t="shared" si="39"/>
        <v>6903</v>
      </c>
      <c r="V111" s="23">
        <f t="shared" si="40"/>
        <v>41192.17</v>
      </c>
    </row>
    <row r="112" spans="1:22" s="5" customFormat="1" ht="12" x14ac:dyDescent="0.2">
      <c r="A112" s="26"/>
      <c r="B112" s="26" t="s">
        <v>234</v>
      </c>
      <c r="C112" s="27"/>
      <c r="D112" s="27"/>
      <c r="E112" s="27"/>
      <c r="F112" s="27"/>
      <c r="G112" s="27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 s="5" customFormat="1" ht="12" x14ac:dyDescent="0.2">
      <c r="A113" s="19">
        <f>1+A111</f>
        <v>91</v>
      </c>
      <c r="B113" s="29" t="s">
        <v>220</v>
      </c>
      <c r="C113" s="21" t="s">
        <v>235</v>
      </c>
      <c r="D113" s="21" t="s">
        <v>236</v>
      </c>
      <c r="E113" s="21" t="s">
        <v>33</v>
      </c>
      <c r="F113" s="21" t="s">
        <v>36</v>
      </c>
      <c r="G113" s="22">
        <v>44927</v>
      </c>
      <c r="H113" s="22">
        <v>45107</v>
      </c>
      <c r="I113" s="23">
        <v>46200</v>
      </c>
      <c r="J113" s="23">
        <v>1317.69</v>
      </c>
      <c r="K113" s="23">
        <v>0</v>
      </c>
      <c r="L113" s="23">
        <f>+I113*2.87%</f>
        <v>1325.94</v>
      </c>
      <c r="M113" s="23">
        <f>I113*7.1%</f>
        <v>3280.2</v>
      </c>
      <c r="N113" s="23">
        <f>I113*1.15%</f>
        <v>531.29999999999995</v>
      </c>
      <c r="O113" s="23">
        <f>+I113*3.04%</f>
        <v>1404.48</v>
      </c>
      <c r="P113" s="23">
        <f>I113*7.09%</f>
        <v>3275.5800000000004</v>
      </c>
      <c r="Q113" s="23">
        <v>0</v>
      </c>
      <c r="R113" s="23">
        <f>L113+M113+N113+O113+P113</f>
        <v>9817.5</v>
      </c>
      <c r="S113" s="23">
        <v>0</v>
      </c>
      <c r="T113" s="23">
        <f>+L113+O113+Q113+S113+J113+K113</f>
        <v>4048.11</v>
      </c>
      <c r="U113" s="23">
        <f>+P113+N113+M113</f>
        <v>7087.08</v>
      </c>
      <c r="V113" s="23">
        <f>+I113-T113</f>
        <v>42151.89</v>
      </c>
    </row>
    <row r="114" spans="1:22" s="5" customFormat="1" ht="12" x14ac:dyDescent="0.2">
      <c r="A114" s="19">
        <f>1+A113</f>
        <v>92</v>
      </c>
      <c r="B114" s="29" t="s">
        <v>220</v>
      </c>
      <c r="C114" s="21" t="s">
        <v>237</v>
      </c>
      <c r="D114" s="21" t="s">
        <v>205</v>
      </c>
      <c r="E114" s="21" t="s">
        <v>33</v>
      </c>
      <c r="F114" s="21" t="s">
        <v>34</v>
      </c>
      <c r="G114" s="22">
        <v>44927</v>
      </c>
      <c r="H114" s="22">
        <v>45107</v>
      </c>
      <c r="I114" s="23">
        <v>65000</v>
      </c>
      <c r="J114" s="23">
        <v>4427.58</v>
      </c>
      <c r="K114" s="23">
        <v>0</v>
      </c>
      <c r="L114" s="23">
        <f>+I114*2.87%</f>
        <v>1865.5</v>
      </c>
      <c r="M114" s="23">
        <f>I114*7.1%</f>
        <v>4615</v>
      </c>
      <c r="N114" s="23">
        <f>I114*1.15%</f>
        <v>747.5</v>
      </c>
      <c r="O114" s="23">
        <f>+I114*3.04%</f>
        <v>1976</v>
      </c>
      <c r="P114" s="23">
        <f>I114*7.09%</f>
        <v>4608.5</v>
      </c>
      <c r="Q114" s="23">
        <v>0</v>
      </c>
      <c r="R114" s="23">
        <f>L114+M114+N114+O114+P114</f>
        <v>13812.5</v>
      </c>
      <c r="S114" s="23">
        <v>0</v>
      </c>
      <c r="T114" s="23">
        <f>+L114+O114+Q114+S114+J114+K114</f>
        <v>8269.08</v>
      </c>
      <c r="U114" s="23">
        <f>+P114+N114+M114</f>
        <v>9971</v>
      </c>
      <c r="V114" s="23">
        <f>+I114-T114</f>
        <v>56730.92</v>
      </c>
    </row>
    <row r="115" spans="1:22" s="5" customFormat="1" ht="12" x14ac:dyDescent="0.2">
      <c r="A115" s="19">
        <f t="shared" ref="A115:A117" si="41">1+A114</f>
        <v>93</v>
      </c>
      <c r="B115" s="29" t="s">
        <v>206</v>
      </c>
      <c r="C115" s="21" t="s">
        <v>238</v>
      </c>
      <c r="D115" s="21" t="s">
        <v>214</v>
      </c>
      <c r="E115" s="21" t="s">
        <v>33</v>
      </c>
      <c r="F115" s="21" t="s">
        <v>34</v>
      </c>
      <c r="G115" s="22">
        <v>44927</v>
      </c>
      <c r="H115" s="22">
        <v>45107</v>
      </c>
      <c r="I115" s="23">
        <v>75000</v>
      </c>
      <c r="J115" s="23">
        <v>6309.38</v>
      </c>
      <c r="K115" s="23">
        <v>0</v>
      </c>
      <c r="L115" s="23">
        <f>+I115*2.87%</f>
        <v>2152.5</v>
      </c>
      <c r="M115" s="23">
        <f>I115*7.1%</f>
        <v>5324.9999999999991</v>
      </c>
      <c r="N115" s="23">
        <f>I115*1.15%</f>
        <v>862.5</v>
      </c>
      <c r="O115" s="23">
        <f>+I115*3.04%</f>
        <v>2280</v>
      </c>
      <c r="P115" s="23">
        <f>I115*7.09%</f>
        <v>5317.5</v>
      </c>
      <c r="Q115" s="23">
        <v>0</v>
      </c>
      <c r="R115" s="23">
        <f>L115+M115+N115+O115+P115</f>
        <v>15937.5</v>
      </c>
      <c r="S115" s="23">
        <v>0</v>
      </c>
      <c r="T115" s="23">
        <f>+L115+O115+Q115+S115+J115+K115</f>
        <v>10741.880000000001</v>
      </c>
      <c r="U115" s="23">
        <f>+P115+N115+M115</f>
        <v>11505</v>
      </c>
      <c r="V115" s="23">
        <f>+I115-T115</f>
        <v>64258.119999999995</v>
      </c>
    </row>
    <row r="116" spans="1:22" s="5" customFormat="1" ht="12" x14ac:dyDescent="0.2">
      <c r="A116" s="19">
        <f t="shared" si="41"/>
        <v>94</v>
      </c>
      <c r="B116" s="29" t="s">
        <v>198</v>
      </c>
      <c r="C116" s="21" t="s">
        <v>239</v>
      </c>
      <c r="D116" s="21" t="s">
        <v>240</v>
      </c>
      <c r="E116" s="21" t="s">
        <v>33</v>
      </c>
      <c r="F116" s="21" t="s">
        <v>34</v>
      </c>
      <c r="G116" s="22">
        <v>44805</v>
      </c>
      <c r="H116" s="22">
        <v>44985</v>
      </c>
      <c r="I116" s="23">
        <v>75000</v>
      </c>
      <c r="J116" s="23">
        <v>6309.38</v>
      </c>
      <c r="K116" s="23">
        <v>0</v>
      </c>
      <c r="L116" s="23">
        <f>+I116*2.87%</f>
        <v>2152.5</v>
      </c>
      <c r="M116" s="23">
        <f>I116*7.1%</f>
        <v>5324.9999999999991</v>
      </c>
      <c r="N116" s="23">
        <f>I116*1.15%</f>
        <v>862.5</v>
      </c>
      <c r="O116" s="23">
        <f>+I116*3.04%</f>
        <v>2280</v>
      </c>
      <c r="P116" s="23">
        <f>I116*7.09%</f>
        <v>5317.5</v>
      </c>
      <c r="Q116" s="23">
        <v>0</v>
      </c>
      <c r="R116" s="23">
        <f>L116+M116+N116+O116+P116</f>
        <v>15937.5</v>
      </c>
      <c r="S116" s="23">
        <v>10500</v>
      </c>
      <c r="T116" s="23">
        <f>+L116+O116+Q116+S116+J116+K116</f>
        <v>21241.88</v>
      </c>
      <c r="U116" s="23">
        <f>+P116+N116+M116</f>
        <v>11505</v>
      </c>
      <c r="V116" s="23">
        <f>+I116-T116</f>
        <v>53758.119999999995</v>
      </c>
    </row>
    <row r="117" spans="1:22" s="5" customFormat="1" ht="12" x14ac:dyDescent="0.2">
      <c r="A117" s="19">
        <f t="shared" si="41"/>
        <v>95</v>
      </c>
      <c r="B117" s="29" t="s">
        <v>201</v>
      </c>
      <c r="C117" s="21" t="s">
        <v>241</v>
      </c>
      <c r="D117" s="21" t="s">
        <v>63</v>
      </c>
      <c r="E117" s="21" t="s">
        <v>33</v>
      </c>
      <c r="F117" s="21" t="s">
        <v>36</v>
      </c>
      <c r="G117" s="22">
        <v>44927</v>
      </c>
      <c r="H117" s="22">
        <v>45107</v>
      </c>
      <c r="I117" s="23">
        <v>45000</v>
      </c>
      <c r="J117" s="23">
        <v>1148.33</v>
      </c>
      <c r="K117" s="23">
        <v>0</v>
      </c>
      <c r="L117" s="23">
        <f>+I117*2.87%</f>
        <v>1291.5</v>
      </c>
      <c r="M117" s="23">
        <f>I117*7.1%</f>
        <v>3194.9999999999995</v>
      </c>
      <c r="N117" s="23">
        <f>I117*1.15%</f>
        <v>517.5</v>
      </c>
      <c r="O117" s="23">
        <f>+I117*3.04%</f>
        <v>1368</v>
      </c>
      <c r="P117" s="23">
        <f>I117*7.09%</f>
        <v>3190.5</v>
      </c>
      <c r="Q117" s="23">
        <v>0</v>
      </c>
      <c r="R117" s="23">
        <f>L117+M117+N117+O117+P117</f>
        <v>9562.5</v>
      </c>
      <c r="S117" s="23">
        <v>0</v>
      </c>
      <c r="T117" s="23">
        <f>+L117+O117+Q117+S117+J117+K117</f>
        <v>3807.83</v>
      </c>
      <c r="U117" s="23">
        <f>+P117+N117+M117</f>
        <v>6903</v>
      </c>
      <c r="V117" s="23">
        <f>+I117-T117</f>
        <v>41192.17</v>
      </c>
    </row>
    <row r="118" spans="1:22" s="5" customFormat="1" ht="12" x14ac:dyDescent="0.2">
      <c r="A118" s="26"/>
      <c r="B118" s="26" t="s">
        <v>242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</row>
    <row r="119" spans="1:22" s="5" customFormat="1" ht="12" x14ac:dyDescent="0.2">
      <c r="A119" s="19">
        <f>1+A117</f>
        <v>96</v>
      </c>
      <c r="B119" s="29" t="s">
        <v>220</v>
      </c>
      <c r="C119" s="21" t="s">
        <v>243</v>
      </c>
      <c r="D119" s="21" t="s">
        <v>222</v>
      </c>
      <c r="E119" s="21" t="s">
        <v>33</v>
      </c>
      <c r="F119" s="21" t="s">
        <v>36</v>
      </c>
      <c r="G119" s="22">
        <v>44835</v>
      </c>
      <c r="H119" s="22">
        <v>45016</v>
      </c>
      <c r="I119" s="23">
        <v>115000</v>
      </c>
      <c r="J119" s="23">
        <v>15255.63</v>
      </c>
      <c r="K119" s="23">
        <v>0</v>
      </c>
      <c r="L119" s="23">
        <f>+I119*2.87%</f>
        <v>3300.5</v>
      </c>
      <c r="M119" s="23">
        <f>I119*7.1%</f>
        <v>8164.9999999999991</v>
      </c>
      <c r="N119" s="23">
        <f>I119*1.15%</f>
        <v>1322.5</v>
      </c>
      <c r="O119" s="23">
        <f>+I119*3.04%</f>
        <v>3496</v>
      </c>
      <c r="P119" s="23">
        <f>I119*7.09%</f>
        <v>8153.5000000000009</v>
      </c>
      <c r="Q119" s="23">
        <v>1512.45</v>
      </c>
      <c r="R119" s="23">
        <f>L119+M119+N119+O119+P119</f>
        <v>24437.5</v>
      </c>
      <c r="S119" s="23">
        <v>0</v>
      </c>
      <c r="T119" s="23">
        <f>+L119+O119+Q119+S119+J119+K119</f>
        <v>23564.58</v>
      </c>
      <c r="U119" s="23">
        <f>+P119+N119+M119</f>
        <v>17641</v>
      </c>
      <c r="V119" s="23">
        <f>+I119-T119</f>
        <v>91435.42</v>
      </c>
    </row>
    <row r="120" spans="1:22" s="5" customFormat="1" ht="12" x14ac:dyDescent="0.2">
      <c r="A120" s="19">
        <f>1+A119</f>
        <v>97</v>
      </c>
      <c r="B120" s="29" t="s">
        <v>0</v>
      </c>
      <c r="C120" s="21" t="s">
        <v>244</v>
      </c>
      <c r="D120" s="21" t="s">
        <v>200</v>
      </c>
      <c r="E120" s="21" t="s">
        <v>33</v>
      </c>
      <c r="F120" s="21" t="s">
        <v>34</v>
      </c>
      <c r="G120" s="22">
        <v>44805</v>
      </c>
      <c r="H120" s="22">
        <v>44985</v>
      </c>
      <c r="I120" s="23">
        <v>45000</v>
      </c>
      <c r="J120" s="23">
        <v>1148.33</v>
      </c>
      <c r="K120" s="23">
        <v>0</v>
      </c>
      <c r="L120" s="23">
        <f>+I120*2.87%</f>
        <v>1291.5</v>
      </c>
      <c r="M120" s="23">
        <f>I120*7.1%</f>
        <v>3194.9999999999995</v>
      </c>
      <c r="N120" s="23">
        <f>I120*1.15%</f>
        <v>517.5</v>
      </c>
      <c r="O120" s="23">
        <f>+I120*3.04%</f>
        <v>1368</v>
      </c>
      <c r="P120" s="23">
        <f>I120*7.09%</f>
        <v>3190.5</v>
      </c>
      <c r="Q120" s="23"/>
      <c r="R120" s="23">
        <f>L120+M120+N120+O120+P120</f>
        <v>9562.5</v>
      </c>
      <c r="S120" s="23">
        <v>0</v>
      </c>
      <c r="T120" s="23">
        <f>+L120+O120+Q120+S120+J120+K120</f>
        <v>3807.83</v>
      </c>
      <c r="U120" s="23">
        <f>+P120+N120+M120</f>
        <v>6903</v>
      </c>
      <c r="V120" s="23">
        <f>+I120-T120</f>
        <v>41192.17</v>
      </c>
    </row>
    <row r="121" spans="1:22" s="5" customFormat="1" ht="12" x14ac:dyDescent="0.2">
      <c r="A121" s="19">
        <f>1+A120</f>
        <v>98</v>
      </c>
      <c r="B121" s="29" t="s">
        <v>245</v>
      </c>
      <c r="C121" s="21" t="s">
        <v>246</v>
      </c>
      <c r="D121" s="21" t="s">
        <v>247</v>
      </c>
      <c r="E121" s="21" t="s">
        <v>33</v>
      </c>
      <c r="F121" s="21" t="s">
        <v>36</v>
      </c>
      <c r="G121" s="22">
        <v>44927</v>
      </c>
      <c r="H121" s="22">
        <v>45107</v>
      </c>
      <c r="I121" s="23">
        <v>75000</v>
      </c>
      <c r="J121" s="23">
        <v>6309.38</v>
      </c>
      <c r="K121" s="23">
        <v>0</v>
      </c>
      <c r="L121" s="23">
        <f>+I121*2.87%</f>
        <v>2152.5</v>
      </c>
      <c r="M121" s="23">
        <f>I121*7.1%</f>
        <v>5324.9999999999991</v>
      </c>
      <c r="N121" s="23">
        <f>I121*1.15%</f>
        <v>862.5</v>
      </c>
      <c r="O121" s="23">
        <f>+I121*3.04%</f>
        <v>2280</v>
      </c>
      <c r="P121" s="23">
        <f>I121*7.09%</f>
        <v>5317.5</v>
      </c>
      <c r="Q121" s="23"/>
      <c r="R121" s="23">
        <f>L121+M121+N121+O121+P121</f>
        <v>15937.5</v>
      </c>
      <c r="S121" s="23">
        <v>0</v>
      </c>
      <c r="T121" s="23">
        <f>+L121+O121+Q121+S121+J121+K121</f>
        <v>10741.880000000001</v>
      </c>
      <c r="U121" s="23">
        <f>+P121+N121+M121</f>
        <v>11505</v>
      </c>
      <c r="V121" s="23">
        <f>+I121-T121</f>
        <v>64258.119999999995</v>
      </c>
    </row>
    <row r="122" spans="1:22" s="5" customFormat="1" ht="12" x14ac:dyDescent="0.2">
      <c r="A122" s="31"/>
      <c r="B122" s="31" t="s">
        <v>248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</row>
    <row r="123" spans="1:22" s="5" customFormat="1" ht="12" x14ac:dyDescent="0.2">
      <c r="A123" s="19">
        <f>1+A121</f>
        <v>99</v>
      </c>
      <c r="B123" s="29" t="s">
        <v>220</v>
      </c>
      <c r="C123" s="21" t="s">
        <v>249</v>
      </c>
      <c r="D123" s="21" t="s">
        <v>236</v>
      </c>
      <c r="E123" s="21" t="s">
        <v>33</v>
      </c>
      <c r="F123" s="21" t="s">
        <v>36</v>
      </c>
      <c r="G123" s="22">
        <v>44927</v>
      </c>
      <c r="H123" s="22">
        <v>45107</v>
      </c>
      <c r="I123" s="23">
        <v>48400</v>
      </c>
      <c r="J123" s="23">
        <v>1628.18</v>
      </c>
      <c r="K123" s="23">
        <v>0</v>
      </c>
      <c r="L123" s="23">
        <f>+I123*2.87%</f>
        <v>1389.08</v>
      </c>
      <c r="M123" s="23">
        <f>I123*7.1%</f>
        <v>3436.3999999999996</v>
      </c>
      <c r="N123" s="23">
        <f>I123*1.15%</f>
        <v>556.6</v>
      </c>
      <c r="O123" s="23">
        <f>+I123*3.04%</f>
        <v>1471.36</v>
      </c>
      <c r="P123" s="23">
        <f>I123*7.09%</f>
        <v>3431.5600000000004</v>
      </c>
      <c r="Q123" s="23"/>
      <c r="R123" s="23">
        <f>L123+M123+N123+O123+P123</f>
        <v>10285</v>
      </c>
      <c r="S123" s="23">
        <v>0</v>
      </c>
      <c r="T123" s="23">
        <f>+L123+O123+Q123+S123+J123+K123</f>
        <v>4488.62</v>
      </c>
      <c r="U123" s="23">
        <f>+P123+N123+M123</f>
        <v>7424.5599999999995</v>
      </c>
      <c r="V123" s="23">
        <f>+I123-T123</f>
        <v>43911.38</v>
      </c>
    </row>
    <row r="124" spans="1:22" s="5" customFormat="1" ht="12" x14ac:dyDescent="0.2">
      <c r="A124" s="19">
        <f>1+A123</f>
        <v>100</v>
      </c>
      <c r="B124" s="29" t="s">
        <v>220</v>
      </c>
      <c r="C124" s="21" t="s">
        <v>250</v>
      </c>
      <c r="D124" s="21" t="s">
        <v>154</v>
      </c>
      <c r="E124" s="21" t="s">
        <v>33</v>
      </c>
      <c r="F124" s="21" t="s">
        <v>34</v>
      </c>
      <c r="G124" s="22">
        <v>44805</v>
      </c>
      <c r="H124" s="22">
        <v>44985</v>
      </c>
      <c r="I124" s="23">
        <v>65000</v>
      </c>
      <c r="J124" s="23">
        <v>4427.58</v>
      </c>
      <c r="K124" s="23">
        <v>0</v>
      </c>
      <c r="L124" s="23">
        <f>+I124*2.87%</f>
        <v>1865.5</v>
      </c>
      <c r="M124" s="23">
        <f>I124*7.1%</f>
        <v>4615</v>
      </c>
      <c r="N124" s="23">
        <f>I124*1.15%</f>
        <v>747.5</v>
      </c>
      <c r="O124" s="23">
        <f>+I124*3.04%</f>
        <v>1976</v>
      </c>
      <c r="P124" s="23">
        <f>I124*7.09%</f>
        <v>4608.5</v>
      </c>
      <c r="Q124" s="23"/>
      <c r="R124" s="23">
        <f>L124+M124+N124+O124+P124</f>
        <v>13812.5</v>
      </c>
      <c r="S124" s="23">
        <v>0</v>
      </c>
      <c r="T124" s="23">
        <f>+L124+O124+Q124+S124+J124+K124</f>
        <v>8269.08</v>
      </c>
      <c r="U124" s="23">
        <f>+P124+N124+M124</f>
        <v>9971</v>
      </c>
      <c r="V124" s="23">
        <f>+I124-T124</f>
        <v>56730.92</v>
      </c>
    </row>
    <row r="125" spans="1:22" s="5" customFormat="1" ht="12" x14ac:dyDescent="0.2">
      <c r="A125" s="19">
        <f>1+A124</f>
        <v>101</v>
      </c>
      <c r="B125" s="29" t="s">
        <v>201</v>
      </c>
      <c r="C125" s="21" t="s">
        <v>251</v>
      </c>
      <c r="D125" s="21" t="s">
        <v>63</v>
      </c>
      <c r="E125" s="21" t="s">
        <v>33</v>
      </c>
      <c r="F125" s="21" t="s">
        <v>36</v>
      </c>
      <c r="G125" s="22">
        <v>44927</v>
      </c>
      <c r="H125" s="22">
        <v>45107</v>
      </c>
      <c r="I125" s="23">
        <v>45000</v>
      </c>
      <c r="J125" s="23">
        <v>921.46</v>
      </c>
      <c r="K125" s="23">
        <v>0</v>
      </c>
      <c r="L125" s="23">
        <f>+I125*2.87%</f>
        <v>1291.5</v>
      </c>
      <c r="M125" s="23">
        <f>I125*7.1%</f>
        <v>3194.9999999999995</v>
      </c>
      <c r="N125" s="23">
        <f>I125*1.15%</f>
        <v>517.5</v>
      </c>
      <c r="O125" s="23">
        <f>+I125*3.04%</f>
        <v>1368</v>
      </c>
      <c r="P125" s="23">
        <f>I125*7.09%</f>
        <v>3190.5</v>
      </c>
      <c r="Q125" s="23">
        <v>1512.45</v>
      </c>
      <c r="R125" s="23">
        <f>L125+M125+N125+O125+P125</f>
        <v>9562.5</v>
      </c>
      <c r="S125" s="23">
        <v>0</v>
      </c>
      <c r="T125" s="23">
        <f>+L125+O125+Q125+S125+J125+K125</f>
        <v>5093.41</v>
      </c>
      <c r="U125" s="23">
        <f>+P125+N125+M125</f>
        <v>6903</v>
      </c>
      <c r="V125" s="23">
        <f>+I125-T125</f>
        <v>39906.589999999997</v>
      </c>
    </row>
    <row r="126" spans="1:22" s="5" customFormat="1" ht="12" x14ac:dyDescent="0.2">
      <c r="A126" s="33"/>
      <c r="B126" s="33"/>
      <c r="C126" s="34"/>
      <c r="D126" s="34"/>
      <c r="E126" s="35" t="s">
        <v>252</v>
      </c>
      <c r="F126" s="35"/>
      <c r="G126" s="35"/>
      <c r="H126" s="35"/>
      <c r="I126" s="36">
        <f>SUM(I18:I125)</f>
        <v>7500350</v>
      </c>
      <c r="J126" s="36">
        <f>SUM(J18:J125)</f>
        <v>668791.80999999959</v>
      </c>
      <c r="K126" s="36">
        <f>SUM(K18:K125)</f>
        <v>0</v>
      </c>
      <c r="L126" s="36">
        <f>SUM(L18:L125)</f>
        <v>215260.04499999998</v>
      </c>
      <c r="M126" s="36">
        <f>SUM(M18:M125)</f>
        <v>532524.85</v>
      </c>
      <c r="N126" s="36">
        <f>SUM(N18:N125)</f>
        <v>86254.025000000009</v>
      </c>
      <c r="O126" s="36">
        <f>SUM(O18:O125)</f>
        <v>228010.63999999998</v>
      </c>
      <c r="P126" s="36">
        <f>SUM(P18:P125)</f>
        <v>531774.81499999994</v>
      </c>
      <c r="Q126" s="36">
        <f>SUM(Q18:Q125)</f>
        <v>16636.95</v>
      </c>
      <c r="R126" s="36">
        <f>SUM(R18:R125)</f>
        <v>1593824.375</v>
      </c>
      <c r="S126" s="36">
        <f>SUM(S18:S125)</f>
        <v>72039.199999999997</v>
      </c>
      <c r="T126" s="36">
        <f>SUM(T18:T125)</f>
        <v>1200738.6449999996</v>
      </c>
      <c r="U126" s="36">
        <f>SUM(U18:U125)</f>
        <v>1150553.69</v>
      </c>
      <c r="V126" s="36">
        <f>SUM(V18:V125)</f>
        <v>6299611.3549999958</v>
      </c>
    </row>
    <row r="127" spans="1:22" s="5" customFormat="1" ht="12" x14ac:dyDescent="0.2"/>
    <row r="128" spans="1:22" s="5" customFormat="1" ht="12" x14ac:dyDescent="0.2"/>
    <row r="129" spans="2:22" s="5" customFormat="1" ht="12" x14ac:dyDescent="0.2"/>
    <row r="130" spans="2:22" s="5" customFormat="1" ht="12" x14ac:dyDescent="0.2"/>
    <row r="131" spans="2:22" s="5" customFormat="1" x14ac:dyDescent="0.2">
      <c r="B131" s="32"/>
      <c r="C131" s="37"/>
      <c r="D131" s="37"/>
      <c r="E131" s="32"/>
      <c r="F131" s="32"/>
      <c r="G131" s="38"/>
      <c r="H131" s="38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</row>
    <row r="132" spans="2:22" s="5" customFormat="1" x14ac:dyDescent="0.2">
      <c r="B132" s="32"/>
      <c r="C132" s="37"/>
      <c r="D132" s="37"/>
      <c r="E132" s="32"/>
      <c r="F132" s="32"/>
      <c r="G132" s="38"/>
      <c r="H132" s="38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</row>
    <row r="133" spans="2:22" s="5" customFormat="1" x14ac:dyDescent="0.2">
      <c r="B133" s="32"/>
      <c r="C133" s="37"/>
      <c r="D133" s="37"/>
      <c r="E133" s="32"/>
      <c r="F133" s="32"/>
      <c r="G133" s="38"/>
      <c r="H133" s="38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</row>
    <row r="134" spans="2:22" s="5" customFormat="1" x14ac:dyDescent="0.2">
      <c r="B134" s="32"/>
      <c r="C134" s="37"/>
      <c r="D134" s="37"/>
      <c r="E134" s="32"/>
      <c r="F134" s="32"/>
      <c r="G134" s="38"/>
      <c r="H134" s="38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</row>
    <row r="135" spans="2:22" s="5" customFormat="1" x14ac:dyDescent="0.2">
      <c r="B135" s="32"/>
      <c r="C135" s="37"/>
      <c r="D135" s="37"/>
      <c r="E135" s="32"/>
      <c r="F135" s="32"/>
      <c r="G135" s="38"/>
      <c r="H135" s="38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</row>
    <row r="136" spans="2:22" s="5" customFormat="1" x14ac:dyDescent="0.2">
      <c r="B136" s="32"/>
      <c r="C136" s="37"/>
      <c r="D136" s="37"/>
      <c r="E136" s="32"/>
      <c r="F136" s="32"/>
      <c r="G136" s="38"/>
      <c r="H136" s="38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</row>
    <row r="137" spans="2:22" s="5" customFormat="1" x14ac:dyDescent="0.2">
      <c r="B137" s="32"/>
      <c r="C137" s="37"/>
      <c r="D137" s="37"/>
      <c r="E137" s="32"/>
      <c r="F137" s="32"/>
      <c r="G137" s="38"/>
      <c r="H137" s="38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</row>
    <row r="138" spans="2:22" s="5" customFormat="1" x14ac:dyDescent="0.2">
      <c r="B138" s="32"/>
      <c r="C138" s="37"/>
      <c r="D138" s="37"/>
      <c r="E138" s="32"/>
      <c r="F138" s="32"/>
      <c r="G138" s="38"/>
      <c r="H138" s="38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2:22" s="5" customFormat="1" x14ac:dyDescent="0.2">
      <c r="B139" s="32"/>
      <c r="C139" s="37"/>
      <c r="D139" s="37"/>
      <c r="E139" s="32"/>
      <c r="F139" s="32"/>
      <c r="G139" s="38"/>
      <c r="H139" s="38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</row>
    <row r="140" spans="2:22" s="5" customFormat="1" ht="12.75" customHeight="1" x14ac:dyDescent="0.2">
      <c r="B140" s="32"/>
      <c r="C140" s="37"/>
      <c r="D140" s="37"/>
      <c r="E140" s="32"/>
      <c r="F140" s="32"/>
      <c r="G140" s="38"/>
      <c r="H140" s="38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</row>
    <row r="141" spans="2:22" s="5" customFormat="1" x14ac:dyDescent="0.2">
      <c r="B141" s="32"/>
      <c r="C141" s="37"/>
      <c r="D141" s="37"/>
      <c r="E141" s="32"/>
      <c r="F141" s="32"/>
      <c r="G141" s="38"/>
      <c r="H141" s="38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</row>
    <row r="142" spans="2:22" s="5" customFormat="1" x14ac:dyDescent="0.2">
      <c r="B142" s="32"/>
      <c r="C142" s="37"/>
      <c r="D142" s="37"/>
      <c r="E142" s="32"/>
      <c r="F142" s="32"/>
      <c r="G142" s="38"/>
      <c r="H142" s="38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</row>
    <row r="143" spans="2:22" s="5" customFormat="1" x14ac:dyDescent="0.2">
      <c r="B143" s="32"/>
      <c r="C143" s="37"/>
      <c r="D143" s="37"/>
      <c r="E143" s="32"/>
      <c r="F143" s="32"/>
      <c r="G143" s="38"/>
      <c r="H143" s="38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</row>
    <row r="144" spans="2:22" s="5" customFormat="1" x14ac:dyDescent="0.2">
      <c r="B144" s="32"/>
      <c r="C144" s="37"/>
      <c r="D144" s="37"/>
      <c r="E144" s="32"/>
      <c r="F144" s="32"/>
      <c r="G144" s="38"/>
      <c r="H144" s="38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</row>
    <row r="145" spans="2:22" s="5" customFormat="1" x14ac:dyDescent="0.2">
      <c r="B145" s="32"/>
      <c r="C145" s="37"/>
      <c r="D145" s="37"/>
      <c r="E145" s="32"/>
      <c r="F145" s="32"/>
      <c r="G145" s="38"/>
      <c r="H145" s="38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</row>
    <row r="146" spans="2:22" s="5" customFormat="1" x14ac:dyDescent="0.2">
      <c r="B146" s="32"/>
      <c r="C146" s="37"/>
      <c r="D146" s="37"/>
      <c r="E146" s="32"/>
      <c r="F146" s="32"/>
      <c r="G146" s="38"/>
      <c r="H146" s="38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</row>
    <row r="147" spans="2:22" s="5" customFormat="1" x14ac:dyDescent="0.2">
      <c r="B147" s="32"/>
      <c r="C147" s="37"/>
      <c r="D147" s="37"/>
      <c r="E147" s="32"/>
      <c r="F147" s="32"/>
      <c r="G147" s="38"/>
      <c r="H147" s="38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</row>
    <row r="148" spans="2:22" s="5" customFormat="1" x14ac:dyDescent="0.2">
      <c r="B148" s="32"/>
      <c r="C148" s="37"/>
      <c r="D148" s="37"/>
      <c r="E148" s="32"/>
      <c r="F148" s="32"/>
      <c r="G148" s="38"/>
      <c r="H148" s="38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</row>
    <row r="149" spans="2:22" s="5" customFormat="1" x14ac:dyDescent="0.2">
      <c r="B149" s="32"/>
      <c r="C149" s="37"/>
      <c r="D149" s="37"/>
      <c r="E149" s="32"/>
      <c r="F149" s="32"/>
      <c r="G149" s="38"/>
      <c r="H149" s="38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</row>
    <row r="150" spans="2:22" s="5" customFormat="1" x14ac:dyDescent="0.2">
      <c r="B150" s="32"/>
      <c r="C150" s="37"/>
      <c r="D150" s="37"/>
      <c r="E150" s="32"/>
      <c r="F150" s="32"/>
      <c r="G150" s="38"/>
      <c r="H150" s="38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</row>
    <row r="151" spans="2:22" s="5" customFormat="1" x14ac:dyDescent="0.2">
      <c r="B151" s="32"/>
      <c r="C151" s="37"/>
      <c r="D151" s="37"/>
      <c r="E151" s="32"/>
      <c r="F151" s="32"/>
      <c r="G151" s="38"/>
      <c r="H151" s="38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</row>
    <row r="152" spans="2:22" s="5" customFormat="1" x14ac:dyDescent="0.2">
      <c r="B152" s="32"/>
      <c r="C152" s="37"/>
      <c r="D152" s="37"/>
      <c r="E152" s="32"/>
      <c r="F152" s="32"/>
      <c r="G152" s="38"/>
      <c r="H152" s="38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</row>
    <row r="153" spans="2:22" s="5" customFormat="1" x14ac:dyDescent="0.2">
      <c r="B153" s="32"/>
      <c r="C153" s="37"/>
      <c r="D153" s="37"/>
      <c r="E153" s="32"/>
      <c r="F153" s="32"/>
      <c r="G153" s="38"/>
      <c r="H153" s="38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</row>
    <row r="154" spans="2:22" s="5" customFormat="1" x14ac:dyDescent="0.2">
      <c r="B154" s="32"/>
      <c r="C154" s="37"/>
      <c r="D154" s="37"/>
      <c r="E154" s="32"/>
      <c r="F154" s="32"/>
      <c r="G154" s="38"/>
      <c r="H154" s="38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</row>
    <row r="155" spans="2:22" s="5" customFormat="1" x14ac:dyDescent="0.2">
      <c r="B155" s="32"/>
      <c r="C155" s="37"/>
      <c r="D155" s="37"/>
      <c r="E155" s="32"/>
      <c r="F155" s="32"/>
      <c r="G155" s="38"/>
      <c r="H155" s="38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</row>
    <row r="156" spans="2:22" s="5" customFormat="1" x14ac:dyDescent="0.2">
      <c r="B156" s="32"/>
      <c r="C156" s="37"/>
      <c r="D156" s="37"/>
      <c r="E156" s="32"/>
      <c r="F156" s="32"/>
      <c r="G156" s="38"/>
      <c r="H156" s="38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</row>
    <row r="157" spans="2:22" s="5" customFormat="1" x14ac:dyDescent="0.2">
      <c r="B157" s="32"/>
      <c r="C157" s="37"/>
      <c r="D157" s="37"/>
      <c r="E157" s="32"/>
      <c r="F157" s="32"/>
      <c r="G157" s="38"/>
      <c r="H157" s="38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</row>
    <row r="158" spans="2:22" s="5" customFormat="1" x14ac:dyDescent="0.2">
      <c r="B158" s="32"/>
      <c r="C158" s="37"/>
      <c r="D158" s="37"/>
      <c r="E158" s="32"/>
      <c r="F158" s="32"/>
      <c r="G158" s="38"/>
      <c r="H158" s="38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</row>
    <row r="159" spans="2:22" s="5" customFormat="1" x14ac:dyDescent="0.2">
      <c r="B159" s="32"/>
      <c r="C159" s="37"/>
      <c r="D159" s="37"/>
      <c r="E159" s="32"/>
      <c r="F159" s="32"/>
      <c r="G159" s="38"/>
      <c r="H159" s="38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</row>
    <row r="160" spans="2:22" s="5" customFormat="1" x14ac:dyDescent="0.2">
      <c r="B160" s="32"/>
      <c r="C160" s="37"/>
      <c r="D160" s="37"/>
      <c r="E160" s="32"/>
      <c r="F160" s="32"/>
      <c r="G160" s="38"/>
      <c r="H160" s="38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</row>
    <row r="161" spans="2:22" s="5" customFormat="1" x14ac:dyDescent="0.2">
      <c r="B161" s="32"/>
      <c r="C161" s="37"/>
      <c r="D161" s="37"/>
      <c r="E161" s="32"/>
      <c r="F161" s="32"/>
      <c r="G161" s="38"/>
      <c r="H161" s="38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</row>
    <row r="162" spans="2:22" s="5" customFormat="1" x14ac:dyDescent="0.2">
      <c r="B162" s="32"/>
      <c r="C162" s="37"/>
      <c r="D162" s="37"/>
      <c r="E162" s="32"/>
      <c r="F162" s="32"/>
      <c r="G162" s="38"/>
      <c r="H162" s="38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2:22" s="5" customFormat="1" x14ac:dyDescent="0.2">
      <c r="B163" s="32"/>
      <c r="C163" s="37"/>
      <c r="D163" s="37"/>
      <c r="E163" s="32"/>
      <c r="F163" s="32"/>
      <c r="G163" s="38"/>
      <c r="H163" s="38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</row>
    <row r="164" spans="2:22" s="5" customFormat="1" x14ac:dyDescent="0.2">
      <c r="B164" s="32"/>
      <c r="C164" s="37"/>
      <c r="D164" s="37"/>
      <c r="E164" s="32"/>
      <c r="F164" s="32"/>
      <c r="G164" s="38"/>
      <c r="H164" s="38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</row>
    <row r="165" spans="2:22" s="5" customFormat="1" x14ac:dyDescent="0.2">
      <c r="B165" s="32"/>
      <c r="C165" s="37"/>
      <c r="D165" s="37"/>
      <c r="E165" s="32"/>
      <c r="F165" s="32"/>
      <c r="G165" s="38"/>
      <c r="H165" s="38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</row>
    <row r="166" spans="2:22" s="5" customFormat="1" x14ac:dyDescent="0.2">
      <c r="B166" s="32"/>
      <c r="C166" s="37"/>
      <c r="D166" s="37"/>
      <c r="E166" s="32"/>
      <c r="F166" s="32"/>
      <c r="G166" s="38"/>
      <c r="H166" s="38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</row>
    <row r="167" spans="2:22" s="5" customFormat="1" x14ac:dyDescent="0.2">
      <c r="B167" s="32"/>
      <c r="C167" s="37"/>
      <c r="D167" s="37"/>
      <c r="E167" s="32"/>
      <c r="F167" s="32"/>
      <c r="G167" s="38"/>
      <c r="H167" s="38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</row>
    <row r="168" spans="2:22" s="5" customFormat="1" x14ac:dyDescent="0.2">
      <c r="B168" s="32"/>
      <c r="C168" s="37"/>
      <c r="D168" s="37"/>
      <c r="E168" s="32"/>
      <c r="F168" s="32"/>
      <c r="G168" s="38"/>
      <c r="H168" s="38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</row>
    <row r="169" spans="2:22" s="5" customFormat="1" x14ac:dyDescent="0.2">
      <c r="B169" s="32"/>
      <c r="C169" s="37"/>
      <c r="D169" s="37"/>
      <c r="E169" s="32"/>
      <c r="F169" s="32"/>
      <c r="G169" s="38"/>
      <c r="H169" s="38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</row>
    <row r="170" spans="2:22" s="5" customFormat="1" x14ac:dyDescent="0.2">
      <c r="B170" s="32"/>
      <c r="C170" s="37"/>
      <c r="D170" s="37"/>
      <c r="E170" s="32"/>
      <c r="F170" s="32"/>
      <c r="G170" s="38"/>
      <c r="H170" s="38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</row>
    <row r="171" spans="2:22" s="5" customFormat="1" x14ac:dyDescent="0.2">
      <c r="B171" s="32"/>
      <c r="C171" s="37"/>
      <c r="D171" s="37"/>
      <c r="E171" s="32"/>
      <c r="F171" s="32"/>
      <c r="G171" s="38"/>
      <c r="H171" s="38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</row>
    <row r="172" spans="2:22" s="5" customFormat="1" x14ac:dyDescent="0.2">
      <c r="B172" s="32"/>
      <c r="C172" s="37"/>
      <c r="D172" s="37"/>
      <c r="E172" s="32"/>
      <c r="F172" s="32"/>
      <c r="G172" s="38"/>
      <c r="H172" s="38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</row>
    <row r="173" spans="2:22" s="5" customFormat="1" x14ac:dyDescent="0.2">
      <c r="B173" s="32"/>
      <c r="C173" s="37"/>
      <c r="D173" s="37"/>
      <c r="E173" s="32"/>
      <c r="F173" s="32"/>
      <c r="G173" s="38"/>
      <c r="H173" s="38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</row>
    <row r="174" spans="2:22" s="5" customFormat="1" x14ac:dyDescent="0.2">
      <c r="B174" s="32"/>
      <c r="C174" s="37"/>
      <c r="D174" s="37"/>
      <c r="E174" s="32"/>
      <c r="F174" s="32"/>
      <c r="G174" s="38"/>
      <c r="H174" s="38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</row>
    <row r="175" spans="2:22" s="5" customFormat="1" x14ac:dyDescent="0.2">
      <c r="B175" s="32"/>
      <c r="C175" s="37"/>
      <c r="D175" s="37"/>
      <c r="E175" s="32"/>
      <c r="F175" s="32"/>
      <c r="G175" s="38"/>
      <c r="H175" s="38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</row>
    <row r="176" spans="2:22" s="5" customFormat="1" x14ac:dyDescent="0.2">
      <c r="B176" s="32"/>
      <c r="C176" s="37"/>
      <c r="D176" s="37"/>
      <c r="E176" s="32"/>
      <c r="F176" s="32"/>
      <c r="G176" s="38"/>
      <c r="H176" s="38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</row>
    <row r="177" spans="1:22" s="5" customFormat="1" x14ac:dyDescent="0.2">
      <c r="B177" s="32"/>
      <c r="C177" s="37"/>
      <c r="D177" s="37"/>
      <c r="E177" s="32"/>
      <c r="F177" s="32"/>
      <c r="G177" s="38"/>
      <c r="H177" s="38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</row>
    <row r="178" spans="1:22" s="5" customFormat="1" x14ac:dyDescent="0.2">
      <c r="B178" s="32"/>
      <c r="C178" s="37"/>
      <c r="D178" s="37"/>
      <c r="E178" s="32"/>
      <c r="F178" s="32"/>
      <c r="G178" s="38"/>
      <c r="H178" s="38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</row>
    <row r="179" spans="1:22" s="5" customFormat="1" x14ac:dyDescent="0.2">
      <c r="B179" s="32"/>
      <c r="C179" s="37"/>
      <c r="D179" s="37"/>
      <c r="E179" s="32"/>
      <c r="F179" s="32"/>
      <c r="G179" s="38"/>
      <c r="H179" s="38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</row>
    <row r="180" spans="1:22" s="5" customFormat="1" x14ac:dyDescent="0.2">
      <c r="B180" s="32"/>
      <c r="C180" s="37"/>
      <c r="D180" s="37"/>
      <c r="E180" s="32"/>
      <c r="F180" s="32"/>
      <c r="G180" s="38"/>
      <c r="H180" s="38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</row>
    <row r="181" spans="1:22" s="5" customFormat="1" x14ac:dyDescent="0.2">
      <c r="B181" s="32"/>
      <c r="C181" s="37"/>
      <c r="D181" s="37"/>
      <c r="E181" s="32"/>
      <c r="F181" s="32"/>
      <c r="G181" s="38"/>
      <c r="H181" s="38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</row>
    <row r="182" spans="1:22" s="5" customFormat="1" x14ac:dyDescent="0.2">
      <c r="B182" s="32"/>
      <c r="C182" s="37"/>
      <c r="D182" s="37"/>
      <c r="E182" s="32"/>
      <c r="F182" s="32"/>
      <c r="G182" s="38"/>
      <c r="H182" s="38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</row>
    <row r="183" spans="1:22" s="5" customFormat="1" x14ac:dyDescent="0.2">
      <c r="B183" s="32"/>
      <c r="C183" s="37"/>
      <c r="D183" s="37"/>
      <c r="E183" s="32"/>
      <c r="F183" s="32"/>
      <c r="G183" s="38"/>
      <c r="H183" s="38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</row>
    <row r="184" spans="1:22" s="5" customFormat="1" x14ac:dyDescent="0.2">
      <c r="B184" s="32"/>
      <c r="C184" s="37"/>
      <c r="D184" s="37"/>
      <c r="E184" s="32"/>
      <c r="F184" s="32"/>
      <c r="G184" s="38"/>
      <c r="H184" s="38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</row>
    <row r="185" spans="1:22" s="5" customFormat="1" x14ac:dyDescent="0.2">
      <c r="B185" s="32"/>
      <c r="C185" s="37"/>
      <c r="D185" s="37"/>
      <c r="E185" s="32"/>
      <c r="F185" s="32"/>
      <c r="G185" s="38"/>
      <c r="H185" s="38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</row>
    <row r="186" spans="1:22" s="5" customFormat="1" ht="12" customHeight="1" x14ac:dyDescent="0.2">
      <c r="B186" s="32"/>
      <c r="C186" s="37"/>
      <c r="D186" s="37"/>
      <c r="E186" s="32"/>
      <c r="F186" s="32"/>
      <c r="G186" s="38"/>
      <c r="H186" s="38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</row>
    <row r="187" spans="1:22" s="5" customFormat="1" ht="12" customHeight="1" x14ac:dyDescent="0.2">
      <c r="B187" s="32"/>
      <c r="C187" s="37"/>
      <c r="D187" s="37"/>
      <c r="E187" s="32"/>
      <c r="F187" s="32"/>
      <c r="G187" s="38"/>
      <c r="H187" s="38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</row>
    <row r="188" spans="1:22" s="5" customFormat="1" ht="12" customHeight="1" x14ac:dyDescent="0.2">
      <c r="B188" s="32"/>
      <c r="C188" s="37"/>
      <c r="D188" s="37"/>
      <c r="E188" s="32"/>
      <c r="F188" s="32"/>
      <c r="G188" s="38"/>
      <c r="H188" s="38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</row>
    <row r="189" spans="1:22" s="5" customFormat="1" ht="12" customHeight="1" x14ac:dyDescent="0.2">
      <c r="B189" s="32"/>
      <c r="C189" s="37"/>
      <c r="D189" s="37"/>
      <c r="E189" s="32"/>
      <c r="F189" s="32"/>
      <c r="G189" s="38"/>
      <c r="H189" s="38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</row>
    <row r="190" spans="1:22" s="5" customFormat="1" ht="12" customHeight="1" x14ac:dyDescent="0.2">
      <c r="B190" s="32"/>
      <c r="C190" s="37"/>
      <c r="D190" s="37"/>
      <c r="E190" s="32"/>
      <c r="F190" s="32"/>
      <c r="G190" s="38"/>
      <c r="H190" s="38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</row>
    <row r="191" spans="1:22" ht="12.75" customHeight="1" x14ac:dyDescent="0.2">
      <c r="A191" s="5"/>
    </row>
    <row r="192" spans="1:22" s="25" customFormat="1" ht="12" customHeight="1" x14ac:dyDescent="0.2">
      <c r="A192" s="5"/>
      <c r="B192" s="32"/>
      <c r="C192" s="37"/>
      <c r="D192" s="37"/>
      <c r="E192" s="32"/>
      <c r="F192" s="32"/>
      <c r="G192" s="38"/>
      <c r="H192" s="38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</row>
    <row r="193" spans="1:22" s="25" customFormat="1" ht="12" customHeight="1" x14ac:dyDescent="0.2">
      <c r="A193" s="5"/>
      <c r="B193" s="32"/>
      <c r="C193" s="37"/>
      <c r="D193" s="37"/>
      <c r="E193" s="32"/>
      <c r="F193" s="32"/>
      <c r="G193" s="38"/>
      <c r="H193" s="38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</row>
    <row r="194" spans="1:22" s="25" customFormat="1" ht="12" customHeight="1" x14ac:dyDescent="0.2">
      <c r="A194" s="5"/>
      <c r="B194" s="32"/>
      <c r="C194" s="37"/>
      <c r="D194" s="37"/>
      <c r="E194" s="32"/>
      <c r="F194" s="32"/>
      <c r="G194" s="38"/>
      <c r="H194" s="38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</row>
    <row r="195" spans="1:22" s="5" customFormat="1" x14ac:dyDescent="0.2">
      <c r="B195" s="32"/>
      <c r="C195" s="37"/>
      <c r="D195" s="37"/>
      <c r="E195" s="32"/>
      <c r="F195" s="32"/>
      <c r="G195" s="38"/>
      <c r="H195" s="38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</row>
    <row r="196" spans="1:22" s="5" customFormat="1" x14ac:dyDescent="0.2">
      <c r="B196" s="32"/>
      <c r="C196" s="37"/>
      <c r="D196" s="37"/>
      <c r="E196" s="32"/>
      <c r="F196" s="32"/>
      <c r="G196" s="38"/>
      <c r="H196" s="38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</row>
    <row r="197" spans="1:22" s="25" customFormat="1" x14ac:dyDescent="0.2">
      <c r="A197" s="5"/>
      <c r="B197" s="32"/>
      <c r="C197" s="37"/>
      <c r="D197" s="37"/>
      <c r="E197" s="32"/>
      <c r="F197" s="32"/>
      <c r="G197" s="38"/>
      <c r="H197" s="38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</row>
    <row r="198" spans="1:22" s="5" customFormat="1" x14ac:dyDescent="0.2">
      <c r="B198" s="32"/>
      <c r="C198" s="37"/>
      <c r="D198" s="37"/>
      <c r="E198" s="32"/>
      <c r="F198" s="32"/>
      <c r="G198" s="38"/>
      <c r="H198" s="38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</row>
    <row r="199" spans="1:22" s="5" customFormat="1" x14ac:dyDescent="0.2">
      <c r="B199" s="32"/>
      <c r="C199" s="37"/>
      <c r="D199" s="37"/>
      <c r="E199" s="32"/>
      <c r="F199" s="32"/>
      <c r="G199" s="38"/>
      <c r="H199" s="38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</row>
    <row r="200" spans="1:22" s="5" customFormat="1" x14ac:dyDescent="0.2">
      <c r="B200" s="32"/>
      <c r="C200" s="37"/>
      <c r="D200" s="37"/>
      <c r="E200" s="32"/>
      <c r="F200" s="32"/>
      <c r="G200" s="38"/>
      <c r="H200" s="38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</row>
    <row r="201" spans="1:22" s="5" customFormat="1" x14ac:dyDescent="0.2">
      <c r="B201" s="32"/>
      <c r="C201" s="37"/>
      <c r="D201" s="37"/>
      <c r="E201" s="32"/>
      <c r="F201" s="32"/>
      <c r="G201" s="38"/>
      <c r="H201" s="38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</row>
    <row r="202" spans="1:22" s="5" customFormat="1" x14ac:dyDescent="0.2">
      <c r="B202" s="32"/>
      <c r="C202" s="37"/>
      <c r="D202" s="37"/>
      <c r="E202" s="32"/>
      <c r="F202" s="32"/>
      <c r="G202" s="38"/>
      <c r="H202" s="38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</row>
    <row r="203" spans="1:22" s="5" customFormat="1" x14ac:dyDescent="0.2">
      <c r="B203" s="32"/>
      <c r="C203" s="37"/>
      <c r="D203" s="37"/>
      <c r="E203" s="32"/>
      <c r="F203" s="32"/>
      <c r="G203" s="38"/>
      <c r="H203" s="38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</row>
    <row r="204" spans="1:22" s="5" customFormat="1" x14ac:dyDescent="0.2">
      <c r="B204" s="32"/>
      <c r="C204" s="37"/>
      <c r="D204" s="37"/>
      <c r="E204" s="32"/>
      <c r="F204" s="32"/>
      <c r="G204" s="38"/>
      <c r="H204" s="38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</row>
    <row r="205" spans="1:22" s="5" customFormat="1" x14ac:dyDescent="0.2">
      <c r="B205" s="32"/>
      <c r="C205" s="37"/>
      <c r="D205" s="37"/>
      <c r="E205" s="32"/>
      <c r="F205" s="32"/>
      <c r="G205" s="38"/>
      <c r="H205" s="38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</row>
    <row r="206" spans="1:22" s="5" customFormat="1" x14ac:dyDescent="0.2">
      <c r="B206" s="32"/>
      <c r="C206" s="37"/>
      <c r="D206" s="37"/>
      <c r="E206" s="32"/>
      <c r="F206" s="32"/>
      <c r="G206" s="38"/>
      <c r="H206" s="38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</row>
    <row r="207" spans="1:22" s="5" customFormat="1" x14ac:dyDescent="0.2">
      <c r="B207" s="32"/>
      <c r="C207" s="37"/>
      <c r="D207" s="37"/>
      <c r="E207" s="32"/>
      <c r="F207" s="32"/>
      <c r="G207" s="38"/>
      <c r="H207" s="38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</row>
    <row r="208" spans="1:22" s="5" customFormat="1" x14ac:dyDescent="0.2">
      <c r="B208" s="32"/>
      <c r="C208" s="37"/>
      <c r="D208" s="37"/>
      <c r="E208" s="32"/>
      <c r="F208" s="32"/>
      <c r="G208" s="38"/>
      <c r="H208" s="38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</row>
    <row r="209" spans="2:22" s="5" customFormat="1" x14ac:dyDescent="0.2">
      <c r="B209" s="32"/>
      <c r="C209" s="37"/>
      <c r="D209" s="37"/>
      <c r="E209" s="32"/>
      <c r="F209" s="32"/>
      <c r="G209" s="38"/>
      <c r="H209" s="38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</row>
    <row r="210" spans="2:22" s="5" customFormat="1" x14ac:dyDescent="0.2">
      <c r="B210" s="32"/>
      <c r="C210" s="37"/>
      <c r="D210" s="37"/>
      <c r="E210" s="32"/>
      <c r="F210" s="32"/>
      <c r="G210" s="38"/>
      <c r="H210" s="38"/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</row>
    <row r="211" spans="2:22" s="5" customFormat="1" x14ac:dyDescent="0.2">
      <c r="B211" s="32"/>
      <c r="C211" s="37"/>
      <c r="D211" s="37"/>
      <c r="E211" s="32"/>
      <c r="F211" s="32"/>
      <c r="G211" s="38"/>
      <c r="H211" s="38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</row>
    <row r="212" spans="2:22" s="5" customFormat="1" x14ac:dyDescent="0.2">
      <c r="B212" s="32"/>
      <c r="C212" s="37"/>
      <c r="D212" s="37"/>
      <c r="E212" s="32"/>
      <c r="F212" s="32"/>
      <c r="G212" s="38"/>
      <c r="H212" s="38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</row>
    <row r="213" spans="2:22" s="5" customFormat="1" x14ac:dyDescent="0.2">
      <c r="B213" s="32"/>
      <c r="C213" s="37"/>
      <c r="D213" s="37"/>
      <c r="E213" s="32"/>
      <c r="F213" s="32"/>
      <c r="G213" s="38"/>
      <c r="H213" s="38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</row>
    <row r="214" spans="2:22" s="5" customFormat="1" x14ac:dyDescent="0.2">
      <c r="B214" s="32"/>
      <c r="C214" s="37"/>
      <c r="D214" s="37"/>
      <c r="E214" s="32"/>
      <c r="F214" s="32"/>
      <c r="G214" s="38"/>
      <c r="H214" s="38"/>
      <c r="I214" s="39"/>
      <c r="J214" s="39"/>
      <c r="K214" s="39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</row>
    <row r="215" spans="2:22" s="5" customFormat="1" x14ac:dyDescent="0.2">
      <c r="B215" s="32"/>
      <c r="C215" s="37"/>
      <c r="D215" s="37"/>
      <c r="E215" s="32"/>
      <c r="F215" s="32"/>
      <c r="G215" s="38"/>
      <c r="H215" s="38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</row>
    <row r="216" spans="2:22" s="5" customFormat="1" x14ac:dyDescent="0.2">
      <c r="B216" s="32"/>
      <c r="C216" s="37"/>
      <c r="D216" s="37"/>
      <c r="E216" s="32"/>
      <c r="F216" s="32"/>
      <c r="G216" s="38"/>
      <c r="H216" s="38"/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</row>
    <row r="217" spans="2:22" s="5" customFormat="1" x14ac:dyDescent="0.2">
      <c r="B217" s="32"/>
      <c r="C217" s="37"/>
      <c r="D217" s="37"/>
      <c r="E217" s="32"/>
      <c r="F217" s="32"/>
      <c r="G217" s="38"/>
      <c r="H217" s="38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</row>
    <row r="218" spans="2:22" s="5" customFormat="1" x14ac:dyDescent="0.2">
      <c r="B218" s="32"/>
      <c r="C218" s="37"/>
      <c r="D218" s="37"/>
      <c r="E218" s="32"/>
      <c r="F218" s="32"/>
      <c r="G218" s="38"/>
      <c r="H218" s="38"/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</row>
    <row r="219" spans="2:22" s="5" customFormat="1" x14ac:dyDescent="0.2">
      <c r="B219" s="32"/>
      <c r="C219" s="37"/>
      <c r="D219" s="37"/>
      <c r="E219" s="32"/>
      <c r="F219" s="32"/>
      <c r="G219" s="38"/>
      <c r="H219" s="38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</row>
    <row r="220" spans="2:22" s="5" customFormat="1" x14ac:dyDescent="0.2">
      <c r="B220" s="32"/>
      <c r="C220" s="37"/>
      <c r="D220" s="37"/>
      <c r="E220" s="32"/>
      <c r="F220" s="32"/>
      <c r="G220" s="38"/>
      <c r="H220" s="38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</row>
    <row r="221" spans="2:22" s="5" customFormat="1" x14ac:dyDescent="0.2">
      <c r="B221" s="32"/>
      <c r="C221" s="37"/>
      <c r="D221" s="37"/>
      <c r="E221" s="32"/>
      <c r="F221" s="32"/>
      <c r="G221" s="38"/>
      <c r="H221" s="38"/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</row>
    <row r="222" spans="2:22" s="5" customFormat="1" x14ac:dyDescent="0.2">
      <c r="B222" s="32"/>
      <c r="C222" s="37"/>
      <c r="D222" s="37"/>
      <c r="E222" s="32"/>
      <c r="F222" s="32"/>
      <c r="G222" s="38"/>
      <c r="H222" s="38"/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</row>
    <row r="223" spans="2:22" s="5" customFormat="1" x14ac:dyDescent="0.2">
      <c r="B223" s="32"/>
      <c r="C223" s="37"/>
      <c r="D223" s="37"/>
      <c r="E223" s="32"/>
      <c r="F223" s="32"/>
      <c r="G223" s="38"/>
      <c r="H223" s="38"/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</row>
    <row r="224" spans="2:22" s="5" customFormat="1" x14ac:dyDescent="0.2">
      <c r="B224" s="32"/>
      <c r="C224" s="37"/>
      <c r="D224" s="37"/>
      <c r="E224" s="32"/>
      <c r="F224" s="32"/>
      <c r="G224" s="38"/>
      <c r="H224" s="38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</row>
    <row r="225" spans="2:22" s="5" customFormat="1" x14ac:dyDescent="0.2">
      <c r="B225" s="32"/>
      <c r="C225" s="37"/>
      <c r="D225" s="37"/>
      <c r="E225" s="32"/>
      <c r="F225" s="32"/>
      <c r="G225" s="38"/>
      <c r="H225" s="38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</row>
    <row r="226" spans="2:22" s="5" customFormat="1" x14ac:dyDescent="0.2">
      <c r="B226" s="32"/>
      <c r="C226" s="37"/>
      <c r="D226" s="37"/>
      <c r="E226" s="32"/>
      <c r="F226" s="32"/>
      <c r="G226" s="38"/>
      <c r="H226" s="38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</row>
    <row r="227" spans="2:22" s="5" customFormat="1" x14ac:dyDescent="0.2">
      <c r="B227" s="32"/>
      <c r="C227" s="37"/>
      <c r="D227" s="37"/>
      <c r="E227" s="32"/>
      <c r="F227" s="32"/>
      <c r="G227" s="38"/>
      <c r="H227" s="38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</row>
    <row r="228" spans="2:22" s="5" customFormat="1" x14ac:dyDescent="0.2">
      <c r="B228" s="32"/>
      <c r="C228" s="37"/>
      <c r="D228" s="37"/>
      <c r="E228" s="32"/>
      <c r="F228" s="32"/>
      <c r="G228" s="38"/>
      <c r="H228" s="38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</row>
    <row r="229" spans="2:22" s="5" customFormat="1" x14ac:dyDescent="0.2">
      <c r="B229" s="32"/>
      <c r="C229" s="37"/>
      <c r="D229" s="37"/>
      <c r="E229" s="32"/>
      <c r="F229" s="32"/>
      <c r="G229" s="38"/>
      <c r="H229" s="38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</row>
    <row r="230" spans="2:22" s="5" customFormat="1" x14ac:dyDescent="0.2">
      <c r="B230" s="32"/>
      <c r="C230" s="37"/>
      <c r="D230" s="37"/>
      <c r="E230" s="32"/>
      <c r="F230" s="32"/>
      <c r="G230" s="38"/>
      <c r="H230" s="38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</row>
    <row r="231" spans="2:22" s="5" customFormat="1" x14ac:dyDescent="0.2">
      <c r="B231" s="32"/>
      <c r="C231" s="37"/>
      <c r="D231" s="37"/>
      <c r="E231" s="32"/>
      <c r="F231" s="32"/>
      <c r="G231" s="38"/>
      <c r="H231" s="38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</row>
    <row r="232" spans="2:22" s="5" customFormat="1" x14ac:dyDescent="0.2">
      <c r="B232" s="32"/>
      <c r="C232" s="37"/>
      <c r="D232" s="37"/>
      <c r="E232" s="32"/>
      <c r="F232" s="32"/>
      <c r="G232" s="38"/>
      <c r="H232" s="38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</row>
    <row r="233" spans="2:22" s="5" customFormat="1" x14ac:dyDescent="0.2">
      <c r="B233" s="32"/>
      <c r="C233" s="37"/>
      <c r="D233" s="37"/>
      <c r="E233" s="32"/>
      <c r="F233" s="32"/>
      <c r="G233" s="38"/>
      <c r="H233" s="38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</row>
    <row r="234" spans="2:22" s="5" customFormat="1" x14ac:dyDescent="0.2">
      <c r="B234" s="32"/>
      <c r="C234" s="37"/>
      <c r="D234" s="37"/>
      <c r="E234" s="32"/>
      <c r="F234" s="32"/>
      <c r="G234" s="38"/>
      <c r="H234" s="38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</row>
    <row r="235" spans="2:22" s="5" customFormat="1" x14ac:dyDescent="0.2">
      <c r="B235" s="32"/>
      <c r="C235" s="37"/>
      <c r="D235" s="37"/>
      <c r="E235" s="32"/>
      <c r="F235" s="32"/>
      <c r="G235" s="38"/>
      <c r="H235" s="38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</row>
    <row r="236" spans="2:22" s="5" customFormat="1" x14ac:dyDescent="0.2">
      <c r="B236" s="32"/>
      <c r="C236" s="37"/>
      <c r="D236" s="37"/>
      <c r="E236" s="32"/>
      <c r="F236" s="32"/>
      <c r="G236" s="38"/>
      <c r="H236" s="38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</row>
    <row r="237" spans="2:22" s="5" customFormat="1" x14ac:dyDescent="0.2">
      <c r="B237" s="32"/>
      <c r="C237" s="37"/>
      <c r="D237" s="37"/>
      <c r="E237" s="32"/>
      <c r="F237" s="32"/>
      <c r="G237" s="38"/>
      <c r="H237" s="38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</row>
    <row r="238" spans="2:22" s="5" customFormat="1" x14ac:dyDescent="0.2">
      <c r="B238" s="32"/>
      <c r="C238" s="37"/>
      <c r="D238" s="37"/>
      <c r="E238" s="32"/>
      <c r="F238" s="32"/>
      <c r="G238" s="38"/>
      <c r="H238" s="38"/>
      <c r="I238" s="39"/>
      <c r="J238" s="39"/>
      <c r="K238" s="39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</row>
    <row r="239" spans="2:22" s="5" customFormat="1" x14ac:dyDescent="0.2">
      <c r="B239" s="32"/>
      <c r="C239" s="37"/>
      <c r="D239" s="37"/>
      <c r="E239" s="32"/>
      <c r="F239" s="32"/>
      <c r="G239" s="38"/>
      <c r="H239" s="38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</row>
    <row r="240" spans="2:22" s="5" customFormat="1" x14ac:dyDescent="0.2">
      <c r="B240" s="32"/>
      <c r="C240" s="37"/>
      <c r="D240" s="37"/>
      <c r="E240" s="32"/>
      <c r="F240" s="32"/>
      <c r="G240" s="38"/>
      <c r="H240" s="38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</row>
    <row r="241" spans="2:22" s="5" customFormat="1" x14ac:dyDescent="0.2">
      <c r="B241" s="32"/>
      <c r="C241" s="37"/>
      <c r="D241" s="37"/>
      <c r="E241" s="32"/>
      <c r="F241" s="32"/>
      <c r="G241" s="38"/>
      <c r="H241" s="38"/>
      <c r="I241" s="39"/>
      <c r="J241" s="39"/>
      <c r="K241" s="39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</row>
    <row r="242" spans="2:22" s="5" customFormat="1" x14ac:dyDescent="0.2">
      <c r="B242" s="32"/>
      <c r="C242" s="37"/>
      <c r="D242" s="37"/>
      <c r="E242" s="32"/>
      <c r="F242" s="32"/>
      <c r="G242" s="38"/>
      <c r="H242" s="38"/>
      <c r="I242" s="39"/>
      <c r="J242" s="39"/>
      <c r="K242" s="39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</row>
    <row r="243" spans="2:22" s="5" customFormat="1" x14ac:dyDescent="0.2">
      <c r="B243" s="32"/>
      <c r="C243" s="37"/>
      <c r="D243" s="37"/>
      <c r="E243" s="32"/>
      <c r="F243" s="32"/>
      <c r="G243" s="38"/>
      <c r="H243" s="38"/>
      <c r="I243" s="39"/>
      <c r="J243" s="39"/>
      <c r="K243" s="39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</row>
    <row r="244" spans="2:22" s="5" customFormat="1" x14ac:dyDescent="0.2">
      <c r="B244" s="32"/>
      <c r="C244" s="37"/>
      <c r="D244" s="37"/>
      <c r="E244" s="32"/>
      <c r="F244" s="32"/>
      <c r="G244" s="38"/>
      <c r="H244" s="38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</row>
    <row r="245" spans="2:22" s="5" customFormat="1" x14ac:dyDescent="0.2">
      <c r="B245" s="32"/>
      <c r="C245" s="37"/>
      <c r="D245" s="37"/>
      <c r="E245" s="32"/>
      <c r="F245" s="32"/>
      <c r="G245" s="38"/>
      <c r="H245" s="38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</row>
    <row r="246" spans="2:22" s="5" customFormat="1" x14ac:dyDescent="0.2">
      <c r="B246" s="32"/>
      <c r="C246" s="37"/>
      <c r="D246" s="37"/>
      <c r="E246" s="32"/>
      <c r="F246" s="32"/>
      <c r="G246" s="38"/>
      <c r="H246" s="38"/>
      <c r="I246" s="39"/>
      <c r="J246" s="39"/>
      <c r="K246" s="39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</row>
    <row r="247" spans="2:22" s="5" customFormat="1" x14ac:dyDescent="0.2">
      <c r="B247" s="32"/>
      <c r="C247" s="37"/>
      <c r="D247" s="37"/>
      <c r="E247" s="32"/>
      <c r="F247" s="32"/>
      <c r="G247" s="38"/>
      <c r="H247" s="38"/>
      <c r="I247" s="39"/>
      <c r="J247" s="39"/>
      <c r="K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</row>
    <row r="248" spans="2:22" s="5" customFormat="1" x14ac:dyDescent="0.2">
      <c r="B248" s="32"/>
      <c r="C248" s="37"/>
      <c r="D248" s="37"/>
      <c r="E248" s="32"/>
      <c r="F248" s="32"/>
      <c r="G248" s="38"/>
      <c r="H248" s="38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</row>
    <row r="249" spans="2:22" s="5" customFormat="1" x14ac:dyDescent="0.2">
      <c r="B249" s="32"/>
      <c r="C249" s="37"/>
      <c r="D249" s="37"/>
      <c r="E249" s="32"/>
      <c r="F249" s="32"/>
      <c r="G249" s="38"/>
      <c r="H249" s="38"/>
      <c r="I249" s="39"/>
      <c r="J249" s="39"/>
      <c r="K249" s="39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</row>
    <row r="250" spans="2:22" s="5" customFormat="1" x14ac:dyDescent="0.2">
      <c r="B250" s="32"/>
      <c r="C250" s="37"/>
      <c r="D250" s="37"/>
      <c r="E250" s="32"/>
      <c r="F250" s="32"/>
      <c r="G250" s="38"/>
      <c r="H250" s="38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</row>
    <row r="251" spans="2:22" s="5" customFormat="1" x14ac:dyDescent="0.2">
      <c r="B251" s="32"/>
      <c r="C251" s="37"/>
      <c r="D251" s="37"/>
      <c r="E251" s="32"/>
      <c r="F251" s="32"/>
      <c r="G251" s="38"/>
      <c r="H251" s="38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</row>
    <row r="252" spans="2:22" s="5" customFormat="1" x14ac:dyDescent="0.2">
      <c r="B252" s="32"/>
      <c r="C252" s="37"/>
      <c r="D252" s="37"/>
      <c r="E252" s="32"/>
      <c r="F252" s="32"/>
      <c r="G252" s="38"/>
      <c r="H252" s="38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</row>
    <row r="253" spans="2:22" s="5" customFormat="1" x14ac:dyDescent="0.2">
      <c r="B253" s="32"/>
      <c r="C253" s="37"/>
      <c r="D253" s="37"/>
      <c r="E253" s="32"/>
      <c r="F253" s="32"/>
      <c r="G253" s="38"/>
      <c r="H253" s="38"/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</row>
    <row r="254" spans="2:22" s="5" customFormat="1" x14ac:dyDescent="0.2">
      <c r="B254" s="32"/>
      <c r="C254" s="37"/>
      <c r="D254" s="37"/>
      <c r="E254" s="32"/>
      <c r="F254" s="32"/>
      <c r="G254" s="38"/>
      <c r="H254" s="38"/>
      <c r="I254" s="39"/>
      <c r="J254" s="39"/>
      <c r="K254" s="39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</row>
    <row r="255" spans="2:22" s="5" customFormat="1" x14ac:dyDescent="0.2">
      <c r="B255" s="32"/>
      <c r="C255" s="37"/>
      <c r="D255" s="37"/>
      <c r="E255" s="32"/>
      <c r="F255" s="32"/>
      <c r="G255" s="38"/>
      <c r="H255" s="38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</row>
    <row r="256" spans="2:22" s="5" customFormat="1" x14ac:dyDescent="0.2">
      <c r="B256" s="32"/>
      <c r="C256" s="37"/>
      <c r="D256" s="37"/>
      <c r="E256" s="32"/>
      <c r="F256" s="32"/>
      <c r="G256" s="38"/>
      <c r="H256" s="38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</row>
    <row r="257" spans="2:22" s="5" customFormat="1" x14ac:dyDescent="0.2">
      <c r="B257" s="32"/>
      <c r="C257" s="37"/>
      <c r="D257" s="37"/>
      <c r="E257" s="32"/>
      <c r="F257" s="32"/>
      <c r="G257" s="38"/>
      <c r="H257" s="38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</row>
    <row r="258" spans="2:22" s="5" customFormat="1" x14ac:dyDescent="0.2">
      <c r="B258" s="32"/>
      <c r="C258" s="37"/>
      <c r="D258" s="37"/>
      <c r="E258" s="32"/>
      <c r="F258" s="32"/>
      <c r="G258" s="38"/>
      <c r="H258" s="38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</row>
    <row r="259" spans="2:22" s="5" customFormat="1" x14ac:dyDescent="0.2">
      <c r="B259" s="32"/>
      <c r="C259" s="37"/>
      <c r="D259" s="37"/>
      <c r="E259" s="32"/>
      <c r="F259" s="32"/>
      <c r="G259" s="38"/>
      <c r="H259" s="38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</row>
    <row r="260" spans="2:22" s="5" customFormat="1" x14ac:dyDescent="0.2">
      <c r="B260" s="32"/>
      <c r="C260" s="37"/>
      <c r="D260" s="37"/>
      <c r="E260" s="32"/>
      <c r="F260" s="32"/>
      <c r="G260" s="38"/>
      <c r="H260" s="38"/>
      <c r="I260" s="39"/>
      <c r="J260" s="39"/>
      <c r="K260" s="39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</row>
    <row r="261" spans="2:22" s="5" customFormat="1" x14ac:dyDescent="0.2">
      <c r="B261" s="32"/>
      <c r="C261" s="37"/>
      <c r="D261" s="37"/>
      <c r="E261" s="32"/>
      <c r="F261" s="32"/>
      <c r="G261" s="38"/>
      <c r="H261" s="38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</row>
    <row r="262" spans="2:22" s="5" customFormat="1" x14ac:dyDescent="0.2">
      <c r="B262" s="32"/>
      <c r="C262" s="37"/>
      <c r="D262" s="37"/>
      <c r="E262" s="32"/>
      <c r="F262" s="32"/>
      <c r="G262" s="38"/>
      <c r="H262" s="38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</row>
    <row r="263" spans="2:22" s="5" customFormat="1" x14ac:dyDescent="0.2">
      <c r="B263" s="32"/>
      <c r="C263" s="37"/>
      <c r="D263" s="37"/>
      <c r="E263" s="32"/>
      <c r="F263" s="32"/>
      <c r="G263" s="38"/>
      <c r="H263" s="38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</row>
    <row r="264" spans="2:22" s="5" customFormat="1" x14ac:dyDescent="0.2">
      <c r="B264" s="32"/>
      <c r="C264" s="37"/>
      <c r="D264" s="37"/>
      <c r="E264" s="32"/>
      <c r="F264" s="32"/>
      <c r="G264" s="38"/>
      <c r="H264" s="38"/>
      <c r="I264" s="39"/>
      <c r="J264" s="39"/>
      <c r="K264" s="39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</row>
    <row r="265" spans="2:22" s="5" customFormat="1" x14ac:dyDescent="0.2">
      <c r="B265" s="32"/>
      <c r="C265" s="37"/>
      <c r="D265" s="37"/>
      <c r="E265" s="32"/>
      <c r="F265" s="32"/>
      <c r="G265" s="38"/>
      <c r="H265" s="38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</row>
    <row r="266" spans="2:22" s="5" customFormat="1" x14ac:dyDescent="0.2">
      <c r="B266" s="32"/>
      <c r="C266" s="37"/>
      <c r="D266" s="37"/>
      <c r="E266" s="32"/>
      <c r="F266" s="32"/>
      <c r="G266" s="38"/>
      <c r="H266" s="38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</row>
    <row r="267" spans="2:22" s="5" customFormat="1" x14ac:dyDescent="0.2">
      <c r="B267" s="32"/>
      <c r="C267" s="37"/>
      <c r="D267" s="37"/>
      <c r="E267" s="32"/>
      <c r="F267" s="32"/>
      <c r="G267" s="38"/>
      <c r="H267" s="38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</row>
    <row r="268" spans="2:22" s="5" customFormat="1" x14ac:dyDescent="0.2">
      <c r="B268" s="32"/>
      <c r="C268" s="37"/>
      <c r="D268" s="37"/>
      <c r="E268" s="32"/>
      <c r="F268" s="32"/>
      <c r="G268" s="38"/>
      <c r="H268" s="38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</row>
    <row r="269" spans="2:22" s="5" customFormat="1" x14ac:dyDescent="0.2">
      <c r="B269" s="32"/>
      <c r="C269" s="37"/>
      <c r="D269" s="37"/>
      <c r="E269" s="32"/>
      <c r="F269" s="32"/>
      <c r="G269" s="38"/>
      <c r="H269" s="38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</row>
    <row r="270" spans="2:22" s="5" customFormat="1" x14ac:dyDescent="0.2">
      <c r="B270" s="32"/>
      <c r="C270" s="37"/>
      <c r="D270" s="37"/>
      <c r="E270" s="32"/>
      <c r="F270" s="32"/>
      <c r="G270" s="38"/>
      <c r="H270" s="38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</row>
    <row r="271" spans="2:22" s="5" customFormat="1" x14ac:dyDescent="0.2">
      <c r="B271" s="32"/>
      <c r="C271" s="37"/>
      <c r="D271" s="37"/>
      <c r="E271" s="32"/>
      <c r="F271" s="32"/>
      <c r="G271" s="38"/>
      <c r="H271" s="38"/>
      <c r="I271" s="39"/>
      <c r="J271" s="39"/>
      <c r="K271" s="39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</row>
    <row r="272" spans="2:22" s="5" customFormat="1" x14ac:dyDescent="0.2">
      <c r="B272" s="32"/>
      <c r="C272" s="37"/>
      <c r="D272" s="37"/>
      <c r="E272" s="32"/>
      <c r="F272" s="32"/>
      <c r="G272" s="38"/>
      <c r="H272" s="38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</row>
    <row r="273" spans="1:22" s="5" customFormat="1" x14ac:dyDescent="0.2">
      <c r="B273" s="32"/>
      <c r="C273" s="37"/>
      <c r="D273" s="37"/>
      <c r="E273" s="32"/>
      <c r="F273" s="32"/>
      <c r="G273" s="38"/>
      <c r="H273" s="38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</row>
    <row r="274" spans="1:22" s="5" customFormat="1" x14ac:dyDescent="0.2">
      <c r="B274" s="32"/>
      <c r="C274" s="37"/>
      <c r="D274" s="37"/>
      <c r="E274" s="32"/>
      <c r="F274" s="32"/>
      <c r="G274" s="38"/>
      <c r="H274" s="38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</row>
    <row r="275" spans="1:22" s="5" customFormat="1" x14ac:dyDescent="0.2">
      <c r="B275" s="32"/>
      <c r="C275" s="37"/>
      <c r="D275" s="37"/>
      <c r="E275" s="32"/>
      <c r="F275" s="32"/>
      <c r="G275" s="38"/>
      <c r="H275" s="38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</row>
    <row r="276" spans="1:22" s="5" customFormat="1" x14ac:dyDescent="0.2">
      <c r="B276" s="32"/>
      <c r="C276" s="37"/>
      <c r="D276" s="37"/>
      <c r="E276" s="32"/>
      <c r="F276" s="32"/>
      <c r="G276" s="38"/>
      <c r="H276" s="38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</row>
    <row r="277" spans="1:22" s="5" customFormat="1" x14ac:dyDescent="0.2">
      <c r="B277" s="32"/>
      <c r="C277" s="37"/>
      <c r="D277" s="37"/>
      <c r="E277" s="32"/>
      <c r="F277" s="32"/>
      <c r="G277" s="38"/>
      <c r="H277" s="38"/>
      <c r="I277" s="39"/>
      <c r="J277" s="39"/>
      <c r="K277" s="39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</row>
    <row r="278" spans="1:22" s="5" customFormat="1" x14ac:dyDescent="0.2">
      <c r="B278" s="32"/>
      <c r="C278" s="37"/>
      <c r="D278" s="37"/>
      <c r="E278" s="32"/>
      <c r="F278" s="32"/>
      <c r="G278" s="38"/>
      <c r="H278" s="38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</row>
    <row r="279" spans="1:22" s="5" customFormat="1" ht="12" customHeight="1" x14ac:dyDescent="0.2">
      <c r="B279" s="32"/>
      <c r="C279" s="37"/>
      <c r="D279" s="37"/>
      <c r="E279" s="32"/>
      <c r="F279" s="32"/>
      <c r="G279" s="38"/>
      <c r="H279" s="38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</row>
    <row r="280" spans="1:22" s="5" customFormat="1" x14ac:dyDescent="0.2">
      <c r="B280" s="32"/>
      <c r="C280" s="37"/>
      <c r="D280" s="37"/>
      <c r="E280" s="32"/>
      <c r="F280" s="32"/>
      <c r="G280" s="38"/>
      <c r="H280" s="38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</row>
    <row r="281" spans="1:22" s="5" customFormat="1" x14ac:dyDescent="0.2">
      <c r="B281" s="32"/>
      <c r="C281" s="37"/>
      <c r="D281" s="37"/>
      <c r="E281" s="32"/>
      <c r="F281" s="32"/>
      <c r="G281" s="38"/>
      <c r="H281" s="38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</row>
    <row r="282" spans="1:22" s="5" customFormat="1" ht="12" customHeight="1" x14ac:dyDescent="0.2">
      <c r="B282" s="32"/>
      <c r="C282" s="37"/>
      <c r="D282" s="37"/>
      <c r="E282" s="32"/>
      <c r="F282" s="32"/>
      <c r="G282" s="38"/>
      <c r="H282" s="38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</row>
    <row r="283" spans="1:22" s="5" customFormat="1" x14ac:dyDescent="0.2">
      <c r="B283" s="32"/>
      <c r="C283" s="37"/>
      <c r="D283" s="37"/>
      <c r="E283" s="32"/>
      <c r="F283" s="32"/>
      <c r="G283" s="38"/>
      <c r="H283" s="38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</row>
    <row r="284" spans="1:22" x14ac:dyDescent="0.2">
      <c r="A284" s="5"/>
    </row>
    <row r="285" spans="1:22" s="5" customFormat="1" x14ac:dyDescent="0.2">
      <c r="B285" s="32"/>
      <c r="C285" s="37"/>
      <c r="D285" s="37"/>
      <c r="E285" s="32"/>
      <c r="F285" s="32"/>
      <c r="G285" s="38"/>
      <c r="H285" s="38"/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</row>
    <row r="286" spans="1:22" s="5" customFormat="1" x14ac:dyDescent="0.2">
      <c r="B286" s="32"/>
      <c r="C286" s="37"/>
      <c r="D286" s="37"/>
      <c r="E286" s="32"/>
      <c r="F286" s="32"/>
      <c r="G286" s="38"/>
      <c r="H286" s="38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</row>
    <row r="287" spans="1:22" s="5" customFormat="1" x14ac:dyDescent="0.2">
      <c r="B287" s="32"/>
      <c r="C287" s="37"/>
      <c r="D287" s="37"/>
      <c r="E287" s="32"/>
      <c r="F287" s="32"/>
      <c r="G287" s="38"/>
      <c r="H287" s="38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</row>
    <row r="288" spans="1:22" s="5" customFormat="1" x14ac:dyDescent="0.2">
      <c r="B288" s="32"/>
      <c r="C288" s="37"/>
      <c r="D288" s="37"/>
      <c r="E288" s="32"/>
      <c r="F288" s="32"/>
      <c r="G288" s="38"/>
      <c r="H288" s="38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</row>
    <row r="289" spans="2:22" s="5" customFormat="1" x14ac:dyDescent="0.2">
      <c r="B289" s="32"/>
      <c r="C289" s="37"/>
      <c r="D289" s="37"/>
      <c r="E289" s="32"/>
      <c r="F289" s="32"/>
      <c r="G289" s="38"/>
      <c r="H289" s="38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</row>
    <row r="290" spans="2:22" s="5" customFormat="1" x14ac:dyDescent="0.2">
      <c r="B290" s="32"/>
      <c r="C290" s="37"/>
      <c r="D290" s="37"/>
      <c r="E290" s="32"/>
      <c r="F290" s="32"/>
      <c r="G290" s="38"/>
      <c r="H290" s="38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</row>
    <row r="291" spans="2:22" s="5" customFormat="1" x14ac:dyDescent="0.2">
      <c r="B291" s="32"/>
      <c r="C291" s="37"/>
      <c r="D291" s="37"/>
      <c r="E291" s="32"/>
      <c r="F291" s="32"/>
      <c r="G291" s="38"/>
      <c r="H291" s="38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</row>
    <row r="292" spans="2:22" s="5" customFormat="1" x14ac:dyDescent="0.2">
      <c r="B292" s="32"/>
      <c r="C292" s="37"/>
      <c r="D292" s="37"/>
      <c r="E292" s="32"/>
      <c r="F292" s="32"/>
      <c r="G292" s="38"/>
      <c r="H292" s="38"/>
      <c r="I292" s="39"/>
      <c r="J292" s="39"/>
      <c r="K292" s="39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</row>
    <row r="293" spans="2:22" s="5" customFormat="1" x14ac:dyDescent="0.2">
      <c r="B293" s="32"/>
      <c r="C293" s="37"/>
      <c r="D293" s="37"/>
      <c r="E293" s="32"/>
      <c r="F293" s="32"/>
      <c r="G293" s="38"/>
      <c r="H293" s="38"/>
      <c r="I293" s="39"/>
      <c r="J293" s="39"/>
      <c r="K293" s="39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</row>
    <row r="294" spans="2:22" s="5" customFormat="1" x14ac:dyDescent="0.2">
      <c r="B294" s="32"/>
      <c r="C294" s="37"/>
      <c r="D294" s="37"/>
      <c r="E294" s="32"/>
      <c r="F294" s="32"/>
      <c r="G294" s="38"/>
      <c r="H294" s="38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</row>
    <row r="295" spans="2:22" s="5" customFormat="1" x14ac:dyDescent="0.2">
      <c r="B295" s="32"/>
      <c r="C295" s="37"/>
      <c r="D295" s="37"/>
      <c r="E295" s="32"/>
      <c r="F295" s="32"/>
      <c r="G295" s="38"/>
      <c r="H295" s="38"/>
      <c r="I295" s="39"/>
      <c r="J295" s="39"/>
      <c r="K295" s="39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</row>
    <row r="296" spans="2:22" s="5" customFormat="1" x14ac:dyDescent="0.2">
      <c r="B296" s="32"/>
      <c r="C296" s="37"/>
      <c r="D296" s="37"/>
      <c r="E296" s="32"/>
      <c r="F296" s="32"/>
      <c r="G296" s="38"/>
      <c r="H296" s="38"/>
      <c r="I296" s="39"/>
      <c r="J296" s="39"/>
      <c r="K296" s="39"/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</row>
    <row r="297" spans="2:22" s="5" customFormat="1" x14ac:dyDescent="0.2">
      <c r="B297" s="32"/>
      <c r="C297" s="37"/>
      <c r="D297" s="37"/>
      <c r="E297" s="32"/>
      <c r="F297" s="32"/>
      <c r="G297" s="38"/>
      <c r="H297" s="38"/>
      <c r="I297" s="39"/>
      <c r="J297" s="39"/>
      <c r="K297" s="39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</row>
    <row r="298" spans="2:22" s="5" customFormat="1" x14ac:dyDescent="0.2">
      <c r="B298" s="32"/>
      <c r="C298" s="37"/>
      <c r="D298" s="37"/>
      <c r="E298" s="32"/>
      <c r="F298" s="32"/>
      <c r="G298" s="38"/>
      <c r="H298" s="38"/>
      <c r="I298" s="39"/>
      <c r="J298" s="39"/>
      <c r="K298" s="39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</row>
    <row r="299" spans="2:22" s="5" customFormat="1" x14ac:dyDescent="0.2">
      <c r="B299" s="32"/>
      <c r="C299" s="37"/>
      <c r="D299" s="37"/>
      <c r="E299" s="32"/>
      <c r="F299" s="32"/>
      <c r="G299" s="38"/>
      <c r="H299" s="38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</row>
    <row r="300" spans="2:22" s="5" customFormat="1" x14ac:dyDescent="0.2">
      <c r="B300" s="32"/>
      <c r="C300" s="37"/>
      <c r="D300" s="37"/>
      <c r="E300" s="32"/>
      <c r="F300" s="32"/>
      <c r="G300" s="38"/>
      <c r="H300" s="38"/>
      <c r="I300" s="39"/>
      <c r="J300" s="39"/>
      <c r="K300" s="39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</row>
    <row r="301" spans="2:22" s="5" customFormat="1" x14ac:dyDescent="0.2">
      <c r="B301" s="32"/>
      <c r="C301" s="37"/>
      <c r="D301" s="37"/>
      <c r="E301" s="32"/>
      <c r="F301" s="32"/>
      <c r="G301" s="38"/>
      <c r="H301" s="38"/>
      <c r="I301" s="39"/>
      <c r="J301" s="39"/>
      <c r="K301" s="39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</row>
    <row r="302" spans="2:22" s="5" customFormat="1" x14ac:dyDescent="0.2">
      <c r="B302" s="32"/>
      <c r="C302" s="37"/>
      <c r="D302" s="37"/>
      <c r="E302" s="32"/>
      <c r="F302" s="32"/>
      <c r="G302" s="38"/>
      <c r="H302" s="38"/>
      <c r="I302" s="39"/>
      <c r="J302" s="39"/>
      <c r="K302" s="39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</row>
    <row r="303" spans="2:22" s="5" customFormat="1" x14ac:dyDescent="0.2">
      <c r="B303" s="32"/>
      <c r="C303" s="37"/>
      <c r="D303" s="37"/>
      <c r="E303" s="32"/>
      <c r="F303" s="32"/>
      <c r="G303" s="38"/>
      <c r="H303" s="38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</row>
    <row r="304" spans="2:22" s="5" customFormat="1" x14ac:dyDescent="0.2">
      <c r="B304" s="32"/>
      <c r="C304" s="37"/>
      <c r="D304" s="37"/>
      <c r="E304" s="32"/>
      <c r="F304" s="32"/>
      <c r="G304" s="38"/>
      <c r="H304" s="38"/>
      <c r="I304" s="39"/>
      <c r="J304" s="39"/>
      <c r="K304" s="39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</row>
    <row r="305" spans="2:22" s="5" customFormat="1" x14ac:dyDescent="0.2">
      <c r="B305" s="32"/>
      <c r="C305" s="37"/>
      <c r="D305" s="37"/>
      <c r="E305" s="32"/>
      <c r="F305" s="32"/>
      <c r="G305" s="38"/>
      <c r="H305" s="38"/>
      <c r="I305" s="39"/>
      <c r="J305" s="39"/>
      <c r="K305" s="39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</row>
    <row r="306" spans="2:22" s="5" customFormat="1" x14ac:dyDescent="0.2">
      <c r="B306" s="32"/>
      <c r="C306" s="37"/>
      <c r="D306" s="37"/>
      <c r="E306" s="32"/>
      <c r="F306" s="32"/>
      <c r="G306" s="38"/>
      <c r="H306" s="38"/>
      <c r="I306" s="39"/>
      <c r="J306" s="39"/>
      <c r="K306" s="39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</row>
    <row r="307" spans="2:22" s="5" customFormat="1" x14ac:dyDescent="0.2">
      <c r="B307" s="32"/>
      <c r="C307" s="37"/>
      <c r="D307" s="37"/>
      <c r="E307" s="32"/>
      <c r="F307" s="32"/>
      <c r="G307" s="38"/>
      <c r="H307" s="38"/>
      <c r="I307" s="39"/>
      <c r="J307" s="39"/>
      <c r="K307" s="39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</row>
    <row r="308" spans="2:22" s="5" customFormat="1" x14ac:dyDescent="0.2">
      <c r="B308" s="32"/>
      <c r="C308" s="37"/>
      <c r="D308" s="37"/>
      <c r="E308" s="32"/>
      <c r="F308" s="32"/>
      <c r="G308" s="38"/>
      <c r="H308" s="38"/>
      <c r="I308" s="39"/>
      <c r="J308" s="39"/>
      <c r="K308" s="39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</row>
    <row r="309" spans="2:22" s="5" customFormat="1" x14ac:dyDescent="0.2">
      <c r="B309" s="32"/>
      <c r="C309" s="37"/>
      <c r="D309" s="37"/>
      <c r="E309" s="32"/>
      <c r="F309" s="32"/>
      <c r="G309" s="38"/>
      <c r="H309" s="38"/>
      <c r="I309" s="39"/>
      <c r="J309" s="39"/>
      <c r="K309" s="39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</row>
    <row r="310" spans="2:22" s="5" customFormat="1" x14ac:dyDescent="0.2">
      <c r="B310" s="32"/>
      <c r="C310" s="37"/>
      <c r="D310" s="37"/>
      <c r="E310" s="32"/>
      <c r="F310" s="32"/>
      <c r="G310" s="38"/>
      <c r="H310" s="38"/>
      <c r="I310" s="39"/>
      <c r="J310" s="39"/>
      <c r="K310" s="39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</row>
    <row r="311" spans="2:22" s="5" customFormat="1" x14ac:dyDescent="0.2">
      <c r="B311" s="32"/>
      <c r="C311" s="37"/>
      <c r="D311" s="37"/>
      <c r="E311" s="32"/>
      <c r="F311" s="32"/>
      <c r="G311" s="38"/>
      <c r="H311" s="38"/>
      <c r="I311" s="39"/>
      <c r="J311" s="39"/>
      <c r="K311" s="39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</row>
    <row r="312" spans="2:22" s="5" customFormat="1" x14ac:dyDescent="0.2">
      <c r="B312" s="32"/>
      <c r="C312" s="37"/>
      <c r="D312" s="37"/>
      <c r="E312" s="32"/>
      <c r="F312" s="32"/>
      <c r="G312" s="38"/>
      <c r="H312" s="38"/>
      <c r="I312" s="39"/>
      <c r="J312" s="39"/>
      <c r="K312" s="39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</row>
    <row r="313" spans="2:22" s="5" customFormat="1" x14ac:dyDescent="0.2">
      <c r="B313" s="32"/>
      <c r="C313" s="37"/>
      <c r="D313" s="37"/>
      <c r="E313" s="32"/>
      <c r="F313" s="32"/>
      <c r="G313" s="38"/>
      <c r="H313" s="38"/>
      <c r="I313" s="39"/>
      <c r="J313" s="39"/>
      <c r="K313" s="39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</row>
    <row r="314" spans="2:22" s="5" customFormat="1" x14ac:dyDescent="0.2">
      <c r="B314" s="32"/>
      <c r="C314" s="37"/>
      <c r="D314" s="37"/>
      <c r="E314" s="32"/>
      <c r="F314" s="32"/>
      <c r="G314" s="38"/>
      <c r="H314" s="38"/>
      <c r="I314" s="39"/>
      <c r="J314" s="39"/>
      <c r="K314" s="39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</row>
    <row r="315" spans="2:22" s="5" customFormat="1" x14ac:dyDescent="0.2">
      <c r="B315" s="32"/>
      <c r="C315" s="37"/>
      <c r="D315" s="37"/>
      <c r="E315" s="32"/>
      <c r="F315" s="32"/>
      <c r="G315" s="38"/>
      <c r="H315" s="38"/>
      <c r="I315" s="39"/>
      <c r="J315" s="39"/>
      <c r="K315" s="39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</row>
    <row r="316" spans="2:22" s="5" customFormat="1" x14ac:dyDescent="0.2">
      <c r="B316" s="32"/>
      <c r="C316" s="37"/>
      <c r="D316" s="37"/>
      <c r="E316" s="32"/>
      <c r="F316" s="32"/>
      <c r="G316" s="38"/>
      <c r="H316" s="38"/>
      <c r="I316" s="39"/>
      <c r="J316" s="39"/>
      <c r="K316" s="39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</row>
    <row r="317" spans="2:22" s="5" customFormat="1" x14ac:dyDescent="0.2">
      <c r="B317" s="32"/>
      <c r="C317" s="37"/>
      <c r="D317" s="37"/>
      <c r="E317" s="32"/>
      <c r="F317" s="32"/>
      <c r="G317" s="38"/>
      <c r="H317" s="38"/>
      <c r="I317" s="39"/>
      <c r="J317" s="39"/>
      <c r="K317" s="39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</row>
    <row r="318" spans="2:22" s="5" customFormat="1" x14ac:dyDescent="0.2">
      <c r="B318" s="32"/>
      <c r="C318" s="37"/>
      <c r="D318" s="37"/>
      <c r="E318" s="32"/>
      <c r="F318" s="32"/>
      <c r="G318" s="38"/>
      <c r="H318" s="38"/>
      <c r="I318" s="39"/>
      <c r="J318" s="39"/>
      <c r="K318" s="39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</row>
    <row r="319" spans="2:22" s="5" customFormat="1" x14ac:dyDescent="0.2">
      <c r="B319" s="32"/>
      <c r="C319" s="37"/>
      <c r="D319" s="37"/>
      <c r="E319" s="32"/>
      <c r="F319" s="32"/>
      <c r="G319" s="38"/>
      <c r="H319" s="38"/>
      <c r="I319" s="39"/>
      <c r="J319" s="39"/>
      <c r="K319" s="39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</row>
    <row r="320" spans="2:22" s="5" customFormat="1" x14ac:dyDescent="0.2">
      <c r="B320" s="32"/>
      <c r="C320" s="37"/>
      <c r="D320" s="37"/>
      <c r="E320" s="32"/>
      <c r="F320" s="32"/>
      <c r="G320" s="38"/>
      <c r="H320" s="38"/>
      <c r="I320" s="39"/>
      <c r="J320" s="39"/>
      <c r="K320" s="39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</row>
    <row r="321" spans="2:22" s="5" customFormat="1" x14ac:dyDescent="0.2">
      <c r="B321" s="32"/>
      <c r="C321" s="37"/>
      <c r="D321" s="37"/>
      <c r="E321" s="32"/>
      <c r="F321" s="32"/>
      <c r="G321" s="38"/>
      <c r="H321" s="38"/>
      <c r="I321" s="39"/>
      <c r="J321" s="39"/>
      <c r="K321" s="39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</row>
    <row r="322" spans="2:22" s="5" customFormat="1" x14ac:dyDescent="0.2">
      <c r="B322" s="32"/>
      <c r="C322" s="37"/>
      <c r="D322" s="37"/>
      <c r="E322" s="32"/>
      <c r="F322" s="32"/>
      <c r="G322" s="38"/>
      <c r="H322" s="38"/>
      <c r="I322" s="39"/>
      <c r="J322" s="39"/>
      <c r="K322" s="39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</row>
    <row r="323" spans="2:22" s="5" customFormat="1" x14ac:dyDescent="0.2">
      <c r="B323" s="32"/>
      <c r="C323" s="37"/>
      <c r="D323" s="37"/>
      <c r="E323" s="32"/>
      <c r="F323" s="32"/>
      <c r="G323" s="38"/>
      <c r="H323" s="38"/>
      <c r="I323" s="39"/>
      <c r="J323" s="39"/>
      <c r="K323" s="39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</row>
    <row r="324" spans="2:22" s="5" customFormat="1" x14ac:dyDescent="0.2">
      <c r="B324" s="32"/>
      <c r="C324" s="37"/>
      <c r="D324" s="37"/>
      <c r="E324" s="32"/>
      <c r="F324" s="32"/>
      <c r="G324" s="38"/>
      <c r="H324" s="38"/>
      <c r="I324" s="39"/>
      <c r="J324" s="39"/>
      <c r="K324" s="39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</row>
    <row r="325" spans="2:22" s="5" customFormat="1" x14ac:dyDescent="0.2">
      <c r="B325" s="32"/>
      <c r="C325" s="37"/>
      <c r="D325" s="37"/>
      <c r="E325" s="32"/>
      <c r="F325" s="32"/>
      <c r="G325" s="38"/>
      <c r="H325" s="38"/>
      <c r="I325" s="39"/>
      <c r="J325" s="39"/>
      <c r="K325" s="39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</row>
    <row r="326" spans="2:22" s="5" customFormat="1" x14ac:dyDescent="0.2">
      <c r="B326" s="32"/>
      <c r="C326" s="37"/>
      <c r="D326" s="37"/>
      <c r="E326" s="32"/>
      <c r="F326" s="32"/>
      <c r="G326" s="38"/>
      <c r="H326" s="38"/>
      <c r="I326" s="39"/>
      <c r="J326" s="39"/>
      <c r="K326" s="39"/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</row>
    <row r="327" spans="2:22" s="5" customFormat="1" x14ac:dyDescent="0.2">
      <c r="B327" s="32"/>
      <c r="C327" s="37"/>
      <c r="D327" s="37"/>
      <c r="E327" s="32"/>
      <c r="F327" s="32"/>
      <c r="G327" s="38"/>
      <c r="H327" s="38"/>
      <c r="I327" s="39"/>
      <c r="J327" s="39"/>
      <c r="K327" s="39"/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</row>
    <row r="328" spans="2:22" s="5" customFormat="1" x14ac:dyDescent="0.2">
      <c r="B328" s="32"/>
      <c r="C328" s="37"/>
      <c r="D328" s="37"/>
      <c r="E328" s="32"/>
      <c r="F328" s="32"/>
      <c r="G328" s="38"/>
      <c r="H328" s="38"/>
      <c r="I328" s="39"/>
      <c r="J328" s="39"/>
      <c r="K328" s="39"/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</row>
    <row r="329" spans="2:22" s="5" customFormat="1" x14ac:dyDescent="0.2">
      <c r="B329" s="32"/>
      <c r="C329" s="37"/>
      <c r="D329" s="37"/>
      <c r="E329" s="32"/>
      <c r="F329" s="32"/>
      <c r="G329" s="38"/>
      <c r="H329" s="38"/>
      <c r="I329" s="39"/>
      <c r="J329" s="39"/>
      <c r="K329" s="39"/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</row>
    <row r="330" spans="2:22" s="5" customFormat="1" x14ac:dyDescent="0.2">
      <c r="B330" s="32"/>
      <c r="C330" s="37"/>
      <c r="D330" s="37"/>
      <c r="E330" s="32"/>
      <c r="F330" s="32"/>
      <c r="G330" s="38"/>
      <c r="H330" s="38"/>
      <c r="I330" s="39"/>
      <c r="J330" s="39"/>
      <c r="K330" s="39"/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</row>
    <row r="331" spans="2:22" s="5" customFormat="1" x14ac:dyDescent="0.2">
      <c r="B331" s="32"/>
      <c r="C331" s="37"/>
      <c r="D331" s="37"/>
      <c r="E331" s="32"/>
      <c r="F331" s="32"/>
      <c r="G331" s="38"/>
      <c r="H331" s="38"/>
      <c r="I331" s="39"/>
      <c r="J331" s="39"/>
      <c r="K331" s="39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</row>
    <row r="332" spans="2:22" s="5" customFormat="1" x14ac:dyDescent="0.2">
      <c r="B332" s="32"/>
      <c r="C332" s="37"/>
      <c r="D332" s="37"/>
      <c r="E332" s="32"/>
      <c r="F332" s="32"/>
      <c r="G332" s="38"/>
      <c r="H332" s="38"/>
      <c r="I332" s="39"/>
      <c r="J332" s="39"/>
      <c r="K332" s="39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</row>
    <row r="333" spans="2:22" s="5" customFormat="1" x14ac:dyDescent="0.2">
      <c r="B333" s="32"/>
      <c r="C333" s="37"/>
      <c r="D333" s="37"/>
      <c r="E333" s="32"/>
      <c r="F333" s="32"/>
      <c r="G333" s="38"/>
      <c r="H333" s="38"/>
      <c r="I333" s="39"/>
      <c r="J333" s="39"/>
      <c r="K333" s="39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</row>
    <row r="334" spans="2:22" s="5" customFormat="1" x14ac:dyDescent="0.2">
      <c r="B334" s="32"/>
      <c r="C334" s="37"/>
      <c r="D334" s="37"/>
      <c r="E334" s="32"/>
      <c r="F334" s="32"/>
      <c r="G334" s="38"/>
      <c r="H334" s="38"/>
      <c r="I334" s="39"/>
      <c r="J334" s="39"/>
      <c r="K334" s="39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</row>
    <row r="335" spans="2:22" s="5" customFormat="1" x14ac:dyDescent="0.2">
      <c r="B335" s="32"/>
      <c r="C335" s="37"/>
      <c r="D335" s="37"/>
      <c r="E335" s="32"/>
      <c r="F335" s="32"/>
      <c r="G335" s="38"/>
      <c r="H335" s="38"/>
      <c r="I335" s="39"/>
      <c r="J335" s="39"/>
      <c r="K335" s="39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</row>
    <row r="336" spans="2:22" s="5" customFormat="1" x14ac:dyDescent="0.2">
      <c r="B336" s="32"/>
      <c r="C336" s="37"/>
      <c r="D336" s="37"/>
      <c r="E336" s="32"/>
      <c r="F336" s="32"/>
      <c r="G336" s="38"/>
      <c r="H336" s="38"/>
      <c r="I336" s="39"/>
      <c r="J336" s="39"/>
      <c r="K336" s="39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</row>
    <row r="337" spans="2:22" s="5" customFormat="1" x14ac:dyDescent="0.2">
      <c r="B337" s="32"/>
      <c r="C337" s="37"/>
      <c r="D337" s="37"/>
      <c r="E337" s="32"/>
      <c r="F337" s="32"/>
      <c r="G337" s="38"/>
      <c r="H337" s="38"/>
      <c r="I337" s="39"/>
      <c r="J337" s="39"/>
      <c r="K337" s="39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</row>
    <row r="338" spans="2:22" s="5" customFormat="1" x14ac:dyDescent="0.2">
      <c r="B338" s="32"/>
      <c r="C338" s="37"/>
      <c r="D338" s="37"/>
      <c r="E338" s="32"/>
      <c r="F338" s="32"/>
      <c r="G338" s="38"/>
      <c r="H338" s="38"/>
      <c r="I338" s="39"/>
      <c r="J338" s="39"/>
      <c r="K338" s="39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</row>
    <row r="339" spans="2:22" s="5" customFormat="1" x14ac:dyDescent="0.2">
      <c r="B339" s="32"/>
      <c r="C339" s="37"/>
      <c r="D339" s="37"/>
      <c r="E339" s="32"/>
      <c r="F339" s="32"/>
      <c r="G339" s="38"/>
      <c r="H339" s="38"/>
      <c r="I339" s="39"/>
      <c r="J339" s="39"/>
      <c r="K339" s="39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</row>
    <row r="340" spans="2:22" s="5" customFormat="1" x14ac:dyDescent="0.2">
      <c r="B340" s="32"/>
      <c r="C340" s="37"/>
      <c r="D340" s="37"/>
      <c r="E340" s="32"/>
      <c r="F340" s="32"/>
      <c r="G340" s="38"/>
      <c r="H340" s="38"/>
      <c r="I340" s="39"/>
      <c r="J340" s="39"/>
      <c r="K340" s="39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</row>
    <row r="341" spans="2:22" s="5" customFormat="1" x14ac:dyDescent="0.2">
      <c r="B341" s="32"/>
      <c r="C341" s="37"/>
      <c r="D341" s="37"/>
      <c r="E341" s="32"/>
      <c r="F341" s="32"/>
      <c r="G341" s="38"/>
      <c r="H341" s="38"/>
      <c r="I341" s="39"/>
      <c r="J341" s="39"/>
      <c r="K341" s="39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</row>
    <row r="342" spans="2:22" s="5" customFormat="1" x14ac:dyDescent="0.2">
      <c r="B342" s="32"/>
      <c r="C342" s="37"/>
      <c r="D342" s="37"/>
      <c r="E342" s="32"/>
      <c r="F342" s="32"/>
      <c r="G342" s="38"/>
      <c r="H342" s="38"/>
      <c r="I342" s="39"/>
      <c r="J342" s="39"/>
      <c r="K342" s="39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</row>
    <row r="343" spans="2:22" s="5" customFormat="1" x14ac:dyDescent="0.2">
      <c r="B343" s="32"/>
      <c r="C343" s="37"/>
      <c r="D343" s="37"/>
      <c r="E343" s="32"/>
      <c r="F343" s="32"/>
      <c r="G343" s="38"/>
      <c r="H343" s="38"/>
      <c r="I343" s="39"/>
      <c r="J343" s="39"/>
      <c r="K343" s="39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</row>
    <row r="344" spans="2:22" s="5" customFormat="1" x14ac:dyDescent="0.2">
      <c r="B344" s="32"/>
      <c r="C344" s="37"/>
      <c r="D344" s="37"/>
      <c r="E344" s="32"/>
      <c r="F344" s="32"/>
      <c r="G344" s="38"/>
      <c r="H344" s="38"/>
      <c r="I344" s="39"/>
      <c r="J344" s="39"/>
      <c r="K344" s="39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</row>
    <row r="345" spans="2:22" s="5" customFormat="1" x14ac:dyDescent="0.2">
      <c r="B345" s="32"/>
      <c r="C345" s="37"/>
      <c r="D345" s="37"/>
      <c r="E345" s="32"/>
      <c r="F345" s="32"/>
      <c r="G345" s="38"/>
      <c r="H345" s="38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</row>
    <row r="346" spans="2:22" s="5" customFormat="1" x14ac:dyDescent="0.2">
      <c r="B346" s="32"/>
      <c r="C346" s="37"/>
      <c r="D346" s="37"/>
      <c r="E346" s="32"/>
      <c r="F346" s="32"/>
      <c r="G346" s="38"/>
      <c r="H346" s="38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</row>
    <row r="347" spans="2:22" s="5" customFormat="1" x14ac:dyDescent="0.2">
      <c r="B347" s="32"/>
      <c r="C347" s="37"/>
      <c r="D347" s="37"/>
      <c r="E347" s="32"/>
      <c r="F347" s="32"/>
      <c r="G347" s="38"/>
      <c r="H347" s="38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</row>
    <row r="348" spans="2:22" s="5" customFormat="1" x14ac:dyDescent="0.2">
      <c r="B348" s="32"/>
      <c r="C348" s="37"/>
      <c r="D348" s="37"/>
      <c r="E348" s="32"/>
      <c r="F348" s="32"/>
      <c r="G348" s="38"/>
      <c r="H348" s="38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</row>
    <row r="349" spans="2:22" s="5" customFormat="1" x14ac:dyDescent="0.2">
      <c r="B349" s="32"/>
      <c r="C349" s="37"/>
      <c r="D349" s="37"/>
      <c r="E349" s="32"/>
      <c r="F349" s="32"/>
      <c r="G349" s="38"/>
      <c r="H349" s="38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</row>
    <row r="350" spans="2:22" s="5" customFormat="1" x14ac:dyDescent="0.2">
      <c r="B350" s="32"/>
      <c r="C350" s="37"/>
      <c r="D350" s="37"/>
      <c r="E350" s="32"/>
      <c r="F350" s="32"/>
      <c r="G350" s="38"/>
      <c r="H350" s="38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</row>
    <row r="351" spans="2:22" s="5" customFormat="1" x14ac:dyDescent="0.2">
      <c r="B351" s="32"/>
      <c r="C351" s="37"/>
      <c r="D351" s="37"/>
      <c r="E351" s="32"/>
      <c r="F351" s="32"/>
      <c r="G351" s="38"/>
      <c r="H351" s="38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</row>
    <row r="352" spans="2:22" s="5" customFormat="1" x14ac:dyDescent="0.2">
      <c r="B352" s="32"/>
      <c r="C352" s="37"/>
      <c r="D352" s="37"/>
      <c r="E352" s="32"/>
      <c r="F352" s="32"/>
      <c r="G352" s="38"/>
      <c r="H352" s="38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</row>
    <row r="353" spans="2:22" s="5" customFormat="1" x14ac:dyDescent="0.2">
      <c r="B353" s="32"/>
      <c r="C353" s="37"/>
      <c r="D353" s="37"/>
      <c r="E353" s="32"/>
      <c r="F353" s="32"/>
      <c r="G353" s="38"/>
      <c r="H353" s="38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</row>
    <row r="354" spans="2:22" s="5" customFormat="1" x14ac:dyDescent="0.2">
      <c r="B354" s="32"/>
      <c r="C354" s="37"/>
      <c r="D354" s="37"/>
      <c r="E354" s="32"/>
      <c r="F354" s="32"/>
      <c r="G354" s="38"/>
      <c r="H354" s="38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</row>
    <row r="355" spans="2:22" s="5" customFormat="1" x14ac:dyDescent="0.2">
      <c r="B355" s="32"/>
      <c r="C355" s="37"/>
      <c r="D355" s="37"/>
      <c r="E355" s="32"/>
      <c r="F355" s="32"/>
      <c r="G355" s="38"/>
      <c r="H355" s="38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</row>
    <row r="356" spans="2:22" s="5" customFormat="1" x14ac:dyDescent="0.2">
      <c r="B356" s="32"/>
      <c r="C356" s="37"/>
      <c r="D356" s="37"/>
      <c r="E356" s="32"/>
      <c r="F356" s="32"/>
      <c r="G356" s="38"/>
      <c r="H356" s="38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</row>
    <row r="357" spans="2:22" s="5" customFormat="1" x14ac:dyDescent="0.2">
      <c r="B357" s="32"/>
      <c r="C357" s="37"/>
      <c r="D357" s="37"/>
      <c r="E357" s="32"/>
      <c r="F357" s="32"/>
      <c r="G357" s="38"/>
      <c r="H357" s="38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</row>
    <row r="358" spans="2:22" s="5" customFormat="1" x14ac:dyDescent="0.2">
      <c r="B358" s="32"/>
      <c r="C358" s="37"/>
      <c r="D358" s="37"/>
      <c r="E358" s="32"/>
      <c r="F358" s="32"/>
      <c r="G358" s="38"/>
      <c r="H358" s="38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</row>
    <row r="359" spans="2:22" s="5" customFormat="1" x14ac:dyDescent="0.2">
      <c r="B359" s="32"/>
      <c r="C359" s="37"/>
      <c r="D359" s="37"/>
      <c r="E359" s="32"/>
      <c r="F359" s="32"/>
      <c r="G359" s="38"/>
      <c r="H359" s="38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</row>
    <row r="360" spans="2:22" s="5" customFormat="1" x14ac:dyDescent="0.2">
      <c r="B360" s="32"/>
      <c r="C360" s="37"/>
      <c r="D360" s="37"/>
      <c r="E360" s="32"/>
      <c r="F360" s="32"/>
      <c r="G360" s="38"/>
      <c r="H360" s="38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</row>
    <row r="361" spans="2:22" s="5" customFormat="1" x14ac:dyDescent="0.2">
      <c r="B361" s="32"/>
      <c r="C361" s="37"/>
      <c r="D361" s="37"/>
      <c r="E361" s="32"/>
      <c r="F361" s="32"/>
      <c r="G361" s="38"/>
      <c r="H361" s="38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</row>
    <row r="362" spans="2:22" s="5" customFormat="1" x14ac:dyDescent="0.2">
      <c r="B362" s="32"/>
      <c r="C362" s="37"/>
      <c r="D362" s="37"/>
      <c r="E362" s="32"/>
      <c r="F362" s="32"/>
      <c r="G362" s="38"/>
      <c r="H362" s="38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</row>
    <row r="363" spans="2:22" s="5" customFormat="1" x14ac:dyDescent="0.2">
      <c r="B363" s="32"/>
      <c r="C363" s="37"/>
      <c r="D363" s="37"/>
      <c r="E363" s="32"/>
      <c r="F363" s="32"/>
      <c r="G363" s="38"/>
      <c r="H363" s="38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</row>
    <row r="364" spans="2:22" s="5" customFormat="1" x14ac:dyDescent="0.2">
      <c r="B364" s="32"/>
      <c r="C364" s="37"/>
      <c r="D364" s="37"/>
      <c r="E364" s="32"/>
      <c r="F364" s="32"/>
      <c r="G364" s="38"/>
      <c r="H364" s="38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</row>
    <row r="365" spans="2:22" s="5" customFormat="1" x14ac:dyDescent="0.2">
      <c r="B365" s="32"/>
      <c r="C365" s="37"/>
      <c r="D365" s="37"/>
      <c r="E365" s="32"/>
      <c r="F365" s="32"/>
      <c r="G365" s="38"/>
      <c r="H365" s="38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</row>
    <row r="366" spans="2:22" s="5" customFormat="1" x14ac:dyDescent="0.2">
      <c r="B366" s="32"/>
      <c r="C366" s="37"/>
      <c r="D366" s="37"/>
      <c r="E366" s="32"/>
      <c r="F366" s="32"/>
      <c r="G366" s="38"/>
      <c r="H366" s="38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</row>
    <row r="367" spans="2:22" s="5" customFormat="1" x14ac:dyDescent="0.2">
      <c r="B367" s="32"/>
      <c r="C367" s="37"/>
      <c r="D367" s="37"/>
      <c r="E367" s="32"/>
      <c r="F367" s="32"/>
      <c r="G367" s="38"/>
      <c r="H367" s="38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</row>
    <row r="368" spans="2:22" s="5" customFormat="1" x14ac:dyDescent="0.2">
      <c r="B368" s="32"/>
      <c r="C368" s="37"/>
      <c r="D368" s="37"/>
      <c r="E368" s="32"/>
      <c r="F368" s="32"/>
      <c r="G368" s="38"/>
      <c r="H368" s="38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</row>
    <row r="369" spans="2:22" s="5" customFormat="1" x14ac:dyDescent="0.2">
      <c r="B369" s="32"/>
      <c r="C369" s="37"/>
      <c r="D369" s="37"/>
      <c r="E369" s="32"/>
      <c r="F369" s="32"/>
      <c r="G369" s="38"/>
      <c r="H369" s="38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</row>
    <row r="370" spans="2:22" s="5" customFormat="1" x14ac:dyDescent="0.2">
      <c r="B370" s="32"/>
      <c r="C370" s="37"/>
      <c r="D370" s="37"/>
      <c r="E370" s="32"/>
      <c r="F370" s="32"/>
      <c r="G370" s="38"/>
      <c r="H370" s="38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</row>
    <row r="371" spans="2:22" s="5" customFormat="1" x14ac:dyDescent="0.2">
      <c r="B371" s="32"/>
      <c r="C371" s="37"/>
      <c r="D371" s="37"/>
      <c r="E371" s="32"/>
      <c r="F371" s="32"/>
      <c r="G371" s="38"/>
      <c r="H371" s="38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</row>
    <row r="372" spans="2:22" s="5" customFormat="1" x14ac:dyDescent="0.2">
      <c r="B372" s="32"/>
      <c r="C372" s="37"/>
      <c r="D372" s="37"/>
      <c r="E372" s="32"/>
      <c r="F372" s="32"/>
      <c r="G372" s="38"/>
      <c r="H372" s="38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</row>
    <row r="373" spans="2:22" s="5" customFormat="1" x14ac:dyDescent="0.2">
      <c r="B373" s="32"/>
      <c r="C373" s="37"/>
      <c r="D373" s="37"/>
      <c r="E373" s="32"/>
      <c r="F373" s="32"/>
      <c r="G373" s="38"/>
      <c r="H373" s="38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</row>
    <row r="374" spans="2:22" s="5" customFormat="1" x14ac:dyDescent="0.2">
      <c r="B374" s="32"/>
      <c r="C374" s="37"/>
      <c r="D374" s="37"/>
      <c r="E374" s="32"/>
      <c r="F374" s="32"/>
      <c r="G374" s="38"/>
      <c r="H374" s="38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</row>
    <row r="375" spans="2:22" s="5" customFormat="1" x14ac:dyDescent="0.2">
      <c r="B375" s="32"/>
      <c r="C375" s="37"/>
      <c r="D375" s="37"/>
      <c r="E375" s="32"/>
      <c r="F375" s="32"/>
      <c r="G375" s="38"/>
      <c r="H375" s="38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</row>
    <row r="376" spans="2:22" s="5" customFormat="1" x14ac:dyDescent="0.2">
      <c r="B376" s="32"/>
      <c r="C376" s="37"/>
      <c r="D376" s="37"/>
      <c r="E376" s="32"/>
      <c r="F376" s="32"/>
      <c r="G376" s="38"/>
      <c r="H376" s="38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</row>
    <row r="377" spans="2:22" s="5" customFormat="1" x14ac:dyDescent="0.2">
      <c r="B377" s="32"/>
      <c r="C377" s="37"/>
      <c r="D377" s="37"/>
      <c r="E377" s="32"/>
      <c r="F377" s="32"/>
      <c r="G377" s="38"/>
      <c r="H377" s="38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</row>
    <row r="378" spans="2:22" s="5" customFormat="1" x14ac:dyDescent="0.2">
      <c r="B378" s="32"/>
      <c r="C378" s="37"/>
      <c r="D378" s="37"/>
      <c r="E378" s="32"/>
      <c r="F378" s="32"/>
      <c r="G378" s="38"/>
      <c r="H378" s="38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</row>
    <row r="379" spans="2:22" s="5" customFormat="1" x14ac:dyDescent="0.2">
      <c r="B379" s="32"/>
      <c r="C379" s="37"/>
      <c r="D379" s="37"/>
      <c r="E379" s="32"/>
      <c r="F379" s="32"/>
      <c r="G379" s="38"/>
      <c r="H379" s="38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</row>
    <row r="380" spans="2:22" s="5" customFormat="1" x14ac:dyDescent="0.2">
      <c r="B380" s="32"/>
      <c r="C380" s="37"/>
      <c r="D380" s="37"/>
      <c r="E380" s="32"/>
      <c r="F380" s="32"/>
      <c r="G380" s="38"/>
      <c r="H380" s="38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</row>
    <row r="381" spans="2:22" s="5" customFormat="1" x14ac:dyDescent="0.2">
      <c r="B381" s="32"/>
      <c r="C381" s="37"/>
      <c r="D381" s="37"/>
      <c r="E381" s="32"/>
      <c r="F381" s="32"/>
      <c r="G381" s="38"/>
      <c r="H381" s="38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</row>
    <row r="382" spans="2:22" s="5" customFormat="1" x14ac:dyDescent="0.2">
      <c r="B382" s="32"/>
      <c r="C382" s="37"/>
      <c r="D382" s="37"/>
      <c r="E382" s="32"/>
      <c r="F382" s="32"/>
      <c r="G382" s="38"/>
      <c r="H382" s="38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</row>
    <row r="383" spans="2:22" s="5" customFormat="1" x14ac:dyDescent="0.2">
      <c r="B383" s="32"/>
      <c r="C383" s="37"/>
      <c r="D383" s="37"/>
      <c r="E383" s="32"/>
      <c r="F383" s="32"/>
      <c r="G383" s="38"/>
      <c r="H383" s="38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</row>
    <row r="384" spans="2:22" s="5" customFormat="1" x14ac:dyDescent="0.2">
      <c r="B384" s="32"/>
      <c r="C384" s="37"/>
      <c r="D384" s="37"/>
      <c r="E384" s="32"/>
      <c r="F384" s="32"/>
      <c r="G384" s="38"/>
      <c r="H384" s="38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</row>
    <row r="385" spans="2:22" s="5" customFormat="1" x14ac:dyDescent="0.2">
      <c r="B385" s="32"/>
      <c r="C385" s="37"/>
      <c r="D385" s="37"/>
      <c r="E385" s="32"/>
      <c r="F385" s="32"/>
      <c r="G385" s="38"/>
      <c r="H385" s="38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</row>
    <row r="386" spans="2:22" s="5" customFormat="1" x14ac:dyDescent="0.2">
      <c r="B386" s="32"/>
      <c r="C386" s="37"/>
      <c r="D386" s="37"/>
      <c r="E386" s="32"/>
      <c r="F386" s="32"/>
      <c r="G386" s="38"/>
      <c r="H386" s="38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</row>
    <row r="387" spans="2:22" s="5" customFormat="1" x14ac:dyDescent="0.2">
      <c r="B387" s="32"/>
      <c r="C387" s="37"/>
      <c r="D387" s="37"/>
      <c r="E387" s="32"/>
      <c r="F387" s="32"/>
      <c r="G387" s="38"/>
      <c r="H387" s="38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</row>
    <row r="388" spans="2:22" s="5" customFormat="1" x14ac:dyDescent="0.2">
      <c r="B388" s="32"/>
      <c r="C388" s="37"/>
      <c r="D388" s="37"/>
      <c r="E388" s="32"/>
      <c r="F388" s="32"/>
      <c r="G388" s="38"/>
      <c r="H388" s="38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</row>
    <row r="389" spans="2:22" s="5" customFormat="1" x14ac:dyDescent="0.2">
      <c r="B389" s="32"/>
      <c r="C389" s="37"/>
      <c r="D389" s="37"/>
      <c r="E389" s="32"/>
      <c r="F389" s="32"/>
      <c r="G389" s="38"/>
      <c r="H389" s="38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</row>
    <row r="390" spans="2:22" s="5" customFormat="1" x14ac:dyDescent="0.2">
      <c r="B390" s="32"/>
      <c r="C390" s="37"/>
      <c r="D390" s="37"/>
      <c r="E390" s="32"/>
      <c r="F390" s="32"/>
      <c r="G390" s="38"/>
      <c r="H390" s="38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</row>
    <row r="391" spans="2:22" s="5" customFormat="1" ht="12" customHeight="1" x14ac:dyDescent="0.2">
      <c r="B391" s="32"/>
      <c r="C391" s="37"/>
      <c r="D391" s="37"/>
      <c r="E391" s="32"/>
      <c r="F391" s="32"/>
      <c r="G391" s="38"/>
      <c r="H391" s="38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</row>
    <row r="392" spans="2:22" s="5" customFormat="1" ht="12" customHeight="1" x14ac:dyDescent="0.2">
      <c r="B392" s="32"/>
      <c r="C392" s="37"/>
      <c r="D392" s="37"/>
      <c r="E392" s="32"/>
      <c r="F392" s="32"/>
      <c r="G392" s="38"/>
      <c r="H392" s="38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</row>
    <row r="393" spans="2:22" s="5" customFormat="1" ht="12" customHeight="1" x14ac:dyDescent="0.2">
      <c r="B393" s="32"/>
      <c r="C393" s="37"/>
      <c r="D393" s="37"/>
      <c r="E393" s="32"/>
      <c r="F393" s="32"/>
      <c r="G393" s="38"/>
      <c r="H393" s="38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</row>
    <row r="394" spans="2:22" s="5" customFormat="1" ht="12" customHeight="1" x14ac:dyDescent="0.2">
      <c r="B394" s="32"/>
      <c r="C394" s="37"/>
      <c r="D394" s="37"/>
      <c r="E394" s="32"/>
      <c r="F394" s="32"/>
      <c r="G394" s="38"/>
      <c r="H394" s="38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</row>
    <row r="395" spans="2:22" s="5" customFormat="1" ht="12" customHeight="1" x14ac:dyDescent="0.2">
      <c r="B395" s="32"/>
      <c r="C395" s="37"/>
      <c r="D395" s="37"/>
      <c r="E395" s="32"/>
      <c r="F395" s="32"/>
      <c r="G395" s="38"/>
      <c r="H395" s="38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</row>
    <row r="396" spans="2:22" s="5" customFormat="1" ht="12" customHeight="1" x14ac:dyDescent="0.2">
      <c r="B396" s="32"/>
      <c r="C396" s="37"/>
      <c r="D396" s="37"/>
      <c r="E396" s="32"/>
      <c r="F396" s="32"/>
      <c r="G396" s="38"/>
      <c r="H396" s="38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</row>
    <row r="397" spans="2:22" s="5" customFormat="1" ht="12" customHeight="1" x14ac:dyDescent="0.2">
      <c r="B397" s="32"/>
      <c r="C397" s="37"/>
      <c r="D397" s="37"/>
      <c r="E397" s="32"/>
      <c r="F397" s="32"/>
      <c r="G397" s="38"/>
      <c r="H397" s="38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</row>
    <row r="398" spans="2:22" s="5" customFormat="1" ht="12" customHeight="1" x14ac:dyDescent="0.2">
      <c r="B398" s="32"/>
      <c r="C398" s="37"/>
      <c r="D398" s="37"/>
      <c r="E398" s="32"/>
      <c r="F398" s="32"/>
      <c r="G398" s="38"/>
      <c r="H398" s="38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</row>
    <row r="399" spans="2:22" s="5" customFormat="1" ht="12" customHeight="1" x14ac:dyDescent="0.2">
      <c r="B399" s="32"/>
      <c r="C399" s="37"/>
      <c r="D399" s="37"/>
      <c r="E399" s="32"/>
      <c r="F399" s="32"/>
      <c r="G399" s="38"/>
      <c r="H399" s="38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</row>
    <row r="400" spans="2:22" s="5" customFormat="1" x14ac:dyDescent="0.2">
      <c r="B400" s="32"/>
      <c r="C400" s="37"/>
      <c r="D400" s="37"/>
      <c r="E400" s="32"/>
      <c r="F400" s="32"/>
      <c r="G400" s="38"/>
      <c r="H400" s="38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</row>
    <row r="401" spans="1:22" x14ac:dyDescent="0.2">
      <c r="A401" s="5"/>
    </row>
    <row r="402" spans="1:22" s="5" customFormat="1" x14ac:dyDescent="0.2">
      <c r="B402" s="32"/>
      <c r="C402" s="37"/>
      <c r="D402" s="37"/>
      <c r="E402" s="32"/>
      <c r="F402" s="32"/>
      <c r="G402" s="38"/>
      <c r="H402" s="38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</row>
    <row r="403" spans="1:22" s="5" customFormat="1" x14ac:dyDescent="0.2">
      <c r="B403" s="32"/>
      <c r="C403" s="37"/>
      <c r="D403" s="37"/>
      <c r="E403" s="32"/>
      <c r="F403" s="32"/>
      <c r="G403" s="38"/>
      <c r="H403" s="38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</row>
    <row r="404" spans="1:22" s="5" customFormat="1" x14ac:dyDescent="0.2">
      <c r="B404" s="32"/>
      <c r="C404" s="37"/>
      <c r="D404" s="37"/>
      <c r="E404" s="32"/>
      <c r="F404" s="32"/>
      <c r="G404" s="38"/>
      <c r="H404" s="38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</row>
    <row r="405" spans="1:22" s="5" customFormat="1" x14ac:dyDescent="0.2">
      <c r="B405" s="32"/>
      <c r="C405" s="37"/>
      <c r="D405" s="37"/>
      <c r="E405" s="32"/>
      <c r="F405" s="32"/>
      <c r="G405" s="38"/>
      <c r="H405" s="38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</row>
    <row r="406" spans="1:22" s="5" customFormat="1" x14ac:dyDescent="0.2">
      <c r="B406" s="32"/>
      <c r="C406" s="37"/>
      <c r="D406" s="37"/>
      <c r="E406" s="32"/>
      <c r="F406" s="32"/>
      <c r="G406" s="38"/>
      <c r="H406" s="38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</row>
    <row r="407" spans="1:22" s="5" customFormat="1" x14ac:dyDescent="0.2">
      <c r="B407" s="32"/>
      <c r="C407" s="37"/>
      <c r="D407" s="37"/>
      <c r="E407" s="32"/>
      <c r="F407" s="32"/>
      <c r="G407" s="38"/>
      <c r="H407" s="38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</row>
    <row r="408" spans="1:22" s="5" customFormat="1" x14ac:dyDescent="0.2">
      <c r="B408" s="32"/>
      <c r="C408" s="37"/>
      <c r="D408" s="37"/>
      <c r="E408" s="32"/>
      <c r="F408" s="32"/>
      <c r="G408" s="38"/>
      <c r="H408" s="38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</row>
    <row r="409" spans="1:22" s="5" customFormat="1" x14ac:dyDescent="0.2">
      <c r="B409" s="32"/>
      <c r="C409" s="37"/>
      <c r="D409" s="37"/>
      <c r="E409" s="32"/>
      <c r="F409" s="32"/>
      <c r="G409" s="38"/>
      <c r="H409" s="38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</row>
    <row r="410" spans="1:22" s="5" customFormat="1" x14ac:dyDescent="0.2">
      <c r="B410" s="32"/>
      <c r="C410" s="37"/>
      <c r="D410" s="37"/>
      <c r="E410" s="32"/>
      <c r="F410" s="32"/>
      <c r="G410" s="38"/>
      <c r="H410" s="38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</row>
    <row r="411" spans="1:22" s="5" customFormat="1" x14ac:dyDescent="0.2">
      <c r="B411" s="32"/>
      <c r="C411" s="37"/>
      <c r="D411" s="37"/>
      <c r="E411" s="32"/>
      <c r="F411" s="32"/>
      <c r="G411" s="38"/>
      <c r="H411" s="38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</row>
    <row r="412" spans="1:22" s="5" customFormat="1" x14ac:dyDescent="0.2">
      <c r="B412" s="32"/>
      <c r="C412" s="37"/>
      <c r="D412" s="37"/>
      <c r="E412" s="32"/>
      <c r="F412" s="32"/>
      <c r="G412" s="38"/>
      <c r="H412" s="38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</row>
    <row r="413" spans="1:22" s="5" customFormat="1" x14ac:dyDescent="0.2">
      <c r="B413" s="32"/>
      <c r="C413" s="37"/>
      <c r="D413" s="37"/>
      <c r="E413" s="32"/>
      <c r="F413" s="32"/>
      <c r="G413" s="38"/>
      <c r="H413" s="38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</row>
    <row r="414" spans="1:22" s="5" customFormat="1" x14ac:dyDescent="0.2">
      <c r="B414" s="32"/>
      <c r="C414" s="37"/>
      <c r="D414" s="37"/>
      <c r="E414" s="32"/>
      <c r="F414" s="32"/>
      <c r="G414" s="38"/>
      <c r="H414" s="38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</row>
    <row r="415" spans="1:22" s="5" customFormat="1" x14ac:dyDescent="0.2">
      <c r="B415" s="32"/>
      <c r="C415" s="37"/>
      <c r="D415" s="37"/>
      <c r="E415" s="32"/>
      <c r="F415" s="32"/>
      <c r="G415" s="38"/>
      <c r="H415" s="38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</row>
    <row r="416" spans="1:22" s="5" customFormat="1" x14ac:dyDescent="0.2">
      <c r="B416" s="32"/>
      <c r="C416" s="37"/>
      <c r="D416" s="37"/>
      <c r="E416" s="32"/>
      <c r="F416" s="32"/>
      <c r="G416" s="38"/>
      <c r="H416" s="38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</row>
    <row r="417" spans="2:22" s="5" customFormat="1" x14ac:dyDescent="0.2">
      <c r="B417" s="32"/>
      <c r="C417" s="37"/>
      <c r="D417" s="37"/>
      <c r="E417" s="32"/>
      <c r="F417" s="32"/>
      <c r="G417" s="38"/>
      <c r="H417" s="38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</row>
    <row r="418" spans="2:22" s="5" customFormat="1" x14ac:dyDescent="0.2">
      <c r="B418" s="32"/>
      <c r="C418" s="37"/>
      <c r="D418" s="37"/>
      <c r="E418" s="32"/>
      <c r="F418" s="32"/>
      <c r="G418" s="38"/>
      <c r="H418" s="38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</row>
    <row r="419" spans="2:22" s="5" customFormat="1" x14ac:dyDescent="0.2">
      <c r="B419" s="32"/>
      <c r="C419" s="37"/>
      <c r="D419" s="37"/>
      <c r="E419" s="32"/>
      <c r="F419" s="32"/>
      <c r="G419" s="38"/>
      <c r="H419" s="38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</row>
    <row r="420" spans="2:22" s="5" customFormat="1" x14ac:dyDescent="0.2">
      <c r="B420" s="32"/>
      <c r="C420" s="37"/>
      <c r="D420" s="37"/>
      <c r="E420" s="32"/>
      <c r="F420" s="32"/>
      <c r="G420" s="38"/>
      <c r="H420" s="38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</row>
    <row r="421" spans="2:22" s="5" customFormat="1" x14ac:dyDescent="0.2">
      <c r="B421" s="32"/>
      <c r="C421" s="37"/>
      <c r="D421" s="37"/>
      <c r="E421" s="32"/>
      <c r="F421" s="32"/>
      <c r="G421" s="38"/>
      <c r="H421" s="38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</row>
    <row r="422" spans="2:22" s="5" customFormat="1" x14ac:dyDescent="0.2">
      <c r="B422" s="32"/>
      <c r="C422" s="37"/>
      <c r="D422" s="37"/>
      <c r="E422" s="32"/>
      <c r="F422" s="32"/>
      <c r="G422" s="38"/>
      <c r="H422" s="38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</row>
    <row r="423" spans="2:22" s="5" customFormat="1" x14ac:dyDescent="0.2">
      <c r="B423" s="32"/>
      <c r="C423" s="37"/>
      <c r="D423" s="37"/>
      <c r="E423" s="32"/>
      <c r="F423" s="32"/>
      <c r="G423" s="38"/>
      <c r="H423" s="38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</row>
    <row r="424" spans="2:22" s="5" customFormat="1" x14ac:dyDescent="0.2">
      <c r="B424" s="32"/>
      <c r="C424" s="37"/>
      <c r="D424" s="37"/>
      <c r="E424" s="32"/>
      <c r="F424" s="32"/>
      <c r="G424" s="38"/>
      <c r="H424" s="38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</row>
    <row r="425" spans="2:22" s="5" customFormat="1" x14ac:dyDescent="0.2">
      <c r="B425" s="32"/>
      <c r="C425" s="37"/>
      <c r="D425" s="37"/>
      <c r="E425" s="32"/>
      <c r="F425" s="32"/>
      <c r="G425" s="38"/>
      <c r="H425" s="38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</row>
    <row r="426" spans="2:22" s="5" customFormat="1" x14ac:dyDescent="0.2">
      <c r="B426" s="32"/>
      <c r="C426" s="37"/>
      <c r="D426" s="37"/>
      <c r="E426" s="32"/>
      <c r="F426" s="32"/>
      <c r="G426" s="38"/>
      <c r="H426" s="38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</row>
    <row r="427" spans="2:22" s="5" customFormat="1" x14ac:dyDescent="0.2">
      <c r="B427" s="32"/>
      <c r="C427" s="37"/>
      <c r="D427" s="37"/>
      <c r="E427" s="32"/>
      <c r="F427" s="32"/>
      <c r="G427" s="38"/>
      <c r="H427" s="38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</row>
    <row r="428" spans="2:22" s="5" customFormat="1" x14ac:dyDescent="0.2">
      <c r="B428" s="32"/>
      <c r="C428" s="37"/>
      <c r="D428" s="37"/>
      <c r="E428" s="32"/>
      <c r="F428" s="32"/>
      <c r="G428" s="38"/>
      <c r="H428" s="38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</row>
    <row r="429" spans="2:22" s="5" customFormat="1" x14ac:dyDescent="0.2">
      <c r="B429" s="32"/>
      <c r="C429" s="37"/>
      <c r="D429" s="37"/>
      <c r="E429" s="32"/>
      <c r="F429" s="32"/>
      <c r="G429" s="38"/>
      <c r="H429" s="38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</row>
    <row r="430" spans="2:22" s="5" customFormat="1" x14ac:dyDescent="0.2">
      <c r="B430" s="32"/>
      <c r="C430" s="37"/>
      <c r="D430" s="37"/>
      <c r="E430" s="32"/>
      <c r="F430" s="32"/>
      <c r="G430" s="38"/>
      <c r="H430" s="38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</row>
    <row r="431" spans="2:22" s="5" customFormat="1" x14ac:dyDescent="0.2">
      <c r="B431" s="32"/>
      <c r="C431" s="37"/>
      <c r="D431" s="37"/>
      <c r="E431" s="32"/>
      <c r="F431" s="32"/>
      <c r="G431" s="38"/>
      <c r="H431" s="38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</row>
    <row r="432" spans="2:22" s="5" customFormat="1" x14ac:dyDescent="0.2">
      <c r="B432" s="32"/>
      <c r="C432" s="37"/>
      <c r="D432" s="37"/>
      <c r="E432" s="32"/>
      <c r="F432" s="32"/>
      <c r="G432" s="38"/>
      <c r="H432" s="38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</row>
    <row r="433" spans="2:22" s="5" customFormat="1" x14ac:dyDescent="0.2">
      <c r="B433" s="32"/>
      <c r="C433" s="37"/>
      <c r="D433" s="37"/>
      <c r="E433" s="32"/>
      <c r="F433" s="32"/>
      <c r="G433" s="38"/>
      <c r="H433" s="38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</row>
    <row r="434" spans="2:22" s="5" customFormat="1" x14ac:dyDescent="0.2">
      <c r="B434" s="32"/>
      <c r="C434" s="37"/>
      <c r="D434" s="37"/>
      <c r="E434" s="32"/>
      <c r="F434" s="32"/>
      <c r="G434" s="38"/>
      <c r="H434" s="38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</row>
    <row r="435" spans="2:22" s="5" customFormat="1" x14ac:dyDescent="0.2">
      <c r="B435" s="32"/>
      <c r="C435" s="37"/>
      <c r="D435" s="37"/>
      <c r="E435" s="32"/>
      <c r="F435" s="32"/>
      <c r="G435" s="38"/>
      <c r="H435" s="38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</row>
    <row r="436" spans="2:22" s="5" customFormat="1" x14ac:dyDescent="0.2">
      <c r="B436" s="32"/>
      <c r="C436" s="37"/>
      <c r="D436" s="37"/>
      <c r="E436" s="32"/>
      <c r="F436" s="32"/>
      <c r="G436" s="38"/>
      <c r="H436" s="38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</row>
    <row r="437" spans="2:22" s="5" customFormat="1" x14ac:dyDescent="0.2">
      <c r="B437" s="32"/>
      <c r="C437" s="37"/>
      <c r="D437" s="37"/>
      <c r="E437" s="32"/>
      <c r="F437" s="32"/>
      <c r="G437" s="38"/>
      <c r="H437" s="38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</row>
    <row r="438" spans="2:22" s="5" customFormat="1" x14ac:dyDescent="0.2">
      <c r="B438" s="32"/>
      <c r="C438" s="37"/>
      <c r="D438" s="37"/>
      <c r="E438" s="32"/>
      <c r="F438" s="32"/>
      <c r="G438" s="38"/>
      <c r="H438" s="38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</row>
    <row r="439" spans="2:22" s="5" customFormat="1" x14ac:dyDescent="0.2">
      <c r="B439" s="32"/>
      <c r="C439" s="37"/>
      <c r="D439" s="37"/>
      <c r="E439" s="32"/>
      <c r="F439" s="32"/>
      <c r="G439" s="38"/>
      <c r="H439" s="38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</row>
    <row r="440" spans="2:22" s="5" customFormat="1" x14ac:dyDescent="0.2">
      <c r="B440" s="32"/>
      <c r="C440" s="37"/>
      <c r="D440" s="37"/>
      <c r="E440" s="32"/>
      <c r="F440" s="32"/>
      <c r="G440" s="38"/>
      <c r="H440" s="38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</row>
    <row r="441" spans="2:22" s="5" customFormat="1" x14ac:dyDescent="0.2">
      <c r="B441" s="32"/>
      <c r="C441" s="37"/>
      <c r="D441" s="37"/>
      <c r="E441" s="32"/>
      <c r="F441" s="32"/>
      <c r="G441" s="38"/>
      <c r="H441" s="38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</row>
    <row r="442" spans="2:22" s="5" customFormat="1" x14ac:dyDescent="0.2">
      <c r="B442" s="32"/>
      <c r="C442" s="37"/>
      <c r="D442" s="37"/>
      <c r="E442" s="32"/>
      <c r="F442" s="32"/>
      <c r="G442" s="38"/>
      <c r="H442" s="38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</row>
    <row r="443" spans="2:22" s="5" customFormat="1" x14ac:dyDescent="0.2">
      <c r="B443" s="32"/>
      <c r="C443" s="37"/>
      <c r="D443" s="37"/>
      <c r="E443" s="32"/>
      <c r="F443" s="32"/>
      <c r="G443" s="38"/>
      <c r="H443" s="38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</row>
    <row r="444" spans="2:22" s="5" customFormat="1" x14ac:dyDescent="0.2">
      <c r="B444" s="32"/>
      <c r="C444" s="37"/>
      <c r="D444" s="37"/>
      <c r="E444" s="32"/>
      <c r="F444" s="32"/>
      <c r="G444" s="38"/>
      <c r="H444" s="38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</row>
    <row r="445" spans="2:22" s="5" customFormat="1" x14ac:dyDescent="0.2">
      <c r="B445" s="32"/>
      <c r="C445" s="37"/>
      <c r="D445" s="37"/>
      <c r="E445" s="32"/>
      <c r="F445" s="32"/>
      <c r="G445" s="38"/>
      <c r="H445" s="38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</row>
    <row r="446" spans="2:22" s="5" customFormat="1" x14ac:dyDescent="0.2">
      <c r="B446" s="32"/>
      <c r="C446" s="37"/>
      <c r="D446" s="37"/>
      <c r="E446" s="32"/>
      <c r="F446" s="32"/>
      <c r="G446" s="38"/>
      <c r="H446" s="38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</row>
    <row r="447" spans="2:22" s="5" customFormat="1" x14ac:dyDescent="0.2">
      <c r="B447" s="32"/>
      <c r="C447" s="37"/>
      <c r="D447" s="37"/>
      <c r="E447" s="32"/>
      <c r="F447" s="32"/>
      <c r="G447" s="38"/>
      <c r="H447" s="38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</row>
    <row r="448" spans="2:22" s="5" customFormat="1" x14ac:dyDescent="0.2">
      <c r="B448" s="32"/>
      <c r="C448" s="37"/>
      <c r="D448" s="37"/>
      <c r="E448" s="32"/>
      <c r="F448" s="32"/>
      <c r="G448" s="38"/>
      <c r="H448" s="38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</row>
    <row r="449" spans="2:22" s="5" customFormat="1" x14ac:dyDescent="0.2">
      <c r="B449" s="32"/>
      <c r="C449" s="37"/>
      <c r="D449" s="37"/>
      <c r="E449" s="32"/>
      <c r="F449" s="32"/>
      <c r="G449" s="38"/>
      <c r="H449" s="38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</row>
    <row r="450" spans="2:22" s="5" customFormat="1" x14ac:dyDescent="0.2">
      <c r="B450" s="32"/>
      <c r="C450" s="37"/>
      <c r="D450" s="37"/>
      <c r="E450" s="32"/>
      <c r="F450" s="32"/>
      <c r="G450" s="38"/>
      <c r="H450" s="38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</row>
    <row r="451" spans="2:22" s="5" customFormat="1" x14ac:dyDescent="0.2">
      <c r="B451" s="32"/>
      <c r="C451" s="37"/>
      <c r="D451" s="37"/>
      <c r="E451" s="32"/>
      <c r="F451" s="32"/>
      <c r="G451" s="38"/>
      <c r="H451" s="38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</row>
    <row r="452" spans="2:22" s="5" customFormat="1" x14ac:dyDescent="0.2">
      <c r="B452" s="32"/>
      <c r="C452" s="37"/>
      <c r="D452" s="37"/>
      <c r="E452" s="32"/>
      <c r="F452" s="32"/>
      <c r="G452" s="38"/>
      <c r="H452" s="38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</row>
    <row r="453" spans="2:22" s="5" customFormat="1" x14ac:dyDescent="0.2">
      <c r="B453" s="32"/>
      <c r="C453" s="37"/>
      <c r="D453" s="37"/>
      <c r="E453" s="32"/>
      <c r="F453" s="32"/>
      <c r="G453" s="38"/>
      <c r="H453" s="38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</row>
    <row r="454" spans="2:22" s="5" customFormat="1" x14ac:dyDescent="0.2">
      <c r="B454" s="32"/>
      <c r="C454" s="37"/>
      <c r="D454" s="37"/>
      <c r="E454" s="32"/>
      <c r="F454" s="32"/>
      <c r="G454" s="38"/>
      <c r="H454" s="38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</row>
    <row r="455" spans="2:22" s="5" customFormat="1" x14ac:dyDescent="0.2">
      <c r="B455" s="32"/>
      <c r="C455" s="37"/>
      <c r="D455" s="37"/>
      <c r="E455" s="32"/>
      <c r="F455" s="32"/>
      <c r="G455" s="38"/>
      <c r="H455" s="38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</row>
    <row r="456" spans="2:22" s="5" customFormat="1" x14ac:dyDescent="0.2">
      <c r="B456" s="32"/>
      <c r="C456" s="37"/>
      <c r="D456" s="37"/>
      <c r="E456" s="32"/>
      <c r="F456" s="32"/>
      <c r="G456" s="38"/>
      <c r="H456" s="38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</row>
    <row r="457" spans="2:22" s="5" customFormat="1" x14ac:dyDescent="0.2">
      <c r="B457" s="32"/>
      <c r="C457" s="37"/>
      <c r="D457" s="37"/>
      <c r="E457" s="32"/>
      <c r="F457" s="32"/>
      <c r="G457" s="38"/>
      <c r="H457" s="38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</row>
    <row r="458" spans="2:22" s="5" customFormat="1" x14ac:dyDescent="0.2">
      <c r="B458" s="32"/>
      <c r="C458" s="37"/>
      <c r="D458" s="37"/>
      <c r="E458" s="32"/>
      <c r="F458" s="32"/>
      <c r="G458" s="38"/>
      <c r="H458" s="38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</row>
    <row r="459" spans="2:22" s="5" customFormat="1" x14ac:dyDescent="0.2">
      <c r="B459" s="32"/>
      <c r="C459" s="37"/>
      <c r="D459" s="37"/>
      <c r="E459" s="32"/>
      <c r="F459" s="32"/>
      <c r="G459" s="38"/>
      <c r="H459" s="38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</row>
    <row r="460" spans="2:22" s="5" customFormat="1" x14ac:dyDescent="0.2">
      <c r="B460" s="32"/>
      <c r="C460" s="37"/>
      <c r="D460" s="37"/>
      <c r="E460" s="32"/>
      <c r="F460" s="32"/>
      <c r="G460" s="38"/>
      <c r="H460" s="38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</row>
    <row r="461" spans="2:22" s="5" customFormat="1" x14ac:dyDescent="0.2">
      <c r="B461" s="32"/>
      <c r="C461" s="37"/>
      <c r="D461" s="37"/>
      <c r="E461" s="32"/>
      <c r="F461" s="32"/>
      <c r="G461" s="38"/>
      <c r="H461" s="38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</row>
    <row r="462" spans="2:22" s="5" customFormat="1" ht="12" customHeight="1" x14ac:dyDescent="0.2">
      <c r="B462" s="32"/>
      <c r="C462" s="37"/>
      <c r="D462" s="37"/>
      <c r="E462" s="32"/>
      <c r="F462" s="32"/>
      <c r="G462" s="38"/>
      <c r="H462" s="38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</row>
    <row r="463" spans="2:22" s="5" customFormat="1" ht="12" customHeight="1" x14ac:dyDescent="0.2">
      <c r="B463" s="32"/>
      <c r="C463" s="37"/>
      <c r="D463" s="37"/>
      <c r="E463" s="32"/>
      <c r="F463" s="32"/>
      <c r="G463" s="38"/>
      <c r="H463" s="38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</row>
    <row r="464" spans="2:22" s="5" customFormat="1" ht="12" customHeight="1" x14ac:dyDescent="0.2">
      <c r="B464" s="32"/>
      <c r="C464" s="37"/>
      <c r="D464" s="37"/>
      <c r="E464" s="32"/>
      <c r="F464" s="32"/>
      <c r="G464" s="38"/>
      <c r="H464" s="38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</row>
    <row r="465" spans="1:22" s="5" customFormat="1" ht="12" customHeight="1" x14ac:dyDescent="0.2">
      <c r="B465" s="32"/>
      <c r="C465" s="37"/>
      <c r="D465" s="37"/>
      <c r="E465" s="32"/>
      <c r="F465" s="32"/>
      <c r="G465" s="38"/>
      <c r="H465" s="38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</row>
    <row r="466" spans="1:22" s="5" customFormat="1" ht="12" customHeight="1" x14ac:dyDescent="0.2">
      <c r="B466" s="32"/>
      <c r="C466" s="37"/>
      <c r="D466" s="37"/>
      <c r="E466" s="32"/>
      <c r="F466" s="32"/>
      <c r="G466" s="38"/>
      <c r="H466" s="38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</row>
    <row r="467" spans="1:22" s="5" customFormat="1" ht="12" customHeight="1" x14ac:dyDescent="0.2">
      <c r="B467" s="32"/>
      <c r="C467" s="37"/>
      <c r="D467" s="37"/>
      <c r="E467" s="32"/>
      <c r="F467" s="32"/>
      <c r="G467" s="38"/>
      <c r="H467" s="38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</row>
    <row r="468" spans="1:22" s="5" customFormat="1" x14ac:dyDescent="0.2">
      <c r="B468" s="32"/>
      <c r="C468" s="37"/>
      <c r="D468" s="37"/>
      <c r="E468" s="32"/>
      <c r="F468" s="32"/>
      <c r="G468" s="38"/>
      <c r="H468" s="38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</row>
    <row r="469" spans="1:22" x14ac:dyDescent="0.2">
      <c r="A469" s="5"/>
    </row>
    <row r="470" spans="1:22" s="5" customFormat="1" x14ac:dyDescent="0.2">
      <c r="B470" s="32"/>
      <c r="C470" s="37"/>
      <c r="D470" s="37"/>
      <c r="E470" s="32"/>
      <c r="F470" s="32"/>
      <c r="G470" s="38"/>
      <c r="H470" s="38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</row>
    <row r="471" spans="1:22" s="5" customFormat="1" x14ac:dyDescent="0.2">
      <c r="B471" s="32"/>
      <c r="C471" s="37"/>
      <c r="D471" s="37"/>
      <c r="E471" s="32"/>
      <c r="F471" s="32"/>
      <c r="G471" s="38"/>
      <c r="H471" s="38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</row>
    <row r="472" spans="1:22" s="5" customFormat="1" x14ac:dyDescent="0.2">
      <c r="B472" s="32"/>
      <c r="C472" s="37"/>
      <c r="D472" s="37"/>
      <c r="E472" s="32"/>
      <c r="F472" s="32"/>
      <c r="G472" s="38"/>
      <c r="H472" s="38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</row>
    <row r="473" spans="1:22" s="5" customFormat="1" x14ac:dyDescent="0.2">
      <c r="B473" s="32"/>
      <c r="C473" s="37"/>
      <c r="D473" s="37"/>
      <c r="E473" s="32"/>
      <c r="F473" s="32"/>
      <c r="G473" s="38"/>
      <c r="H473" s="38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</row>
    <row r="474" spans="1:22" s="5" customFormat="1" x14ac:dyDescent="0.2">
      <c r="B474" s="32"/>
      <c r="C474" s="37"/>
      <c r="D474" s="37"/>
      <c r="E474" s="32"/>
      <c r="F474" s="32"/>
      <c r="G474" s="38"/>
      <c r="H474" s="38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</row>
    <row r="475" spans="1:22" s="5" customFormat="1" x14ac:dyDescent="0.2">
      <c r="B475" s="32"/>
      <c r="C475" s="37"/>
      <c r="D475" s="37"/>
      <c r="E475" s="32"/>
      <c r="F475" s="32"/>
      <c r="G475" s="38"/>
      <c r="H475" s="38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</row>
    <row r="476" spans="1:22" s="5" customFormat="1" x14ac:dyDescent="0.2">
      <c r="B476" s="32"/>
      <c r="C476" s="37"/>
      <c r="D476" s="37"/>
      <c r="E476" s="32"/>
      <c r="F476" s="32"/>
      <c r="G476" s="38"/>
      <c r="H476" s="38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</row>
    <row r="477" spans="1:22" s="5" customFormat="1" x14ac:dyDescent="0.2">
      <c r="B477" s="32"/>
      <c r="C477" s="37"/>
      <c r="D477" s="37"/>
      <c r="E477" s="32"/>
      <c r="F477" s="32"/>
      <c r="G477" s="38"/>
      <c r="H477" s="38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</row>
    <row r="478" spans="1:22" s="5" customFormat="1" x14ac:dyDescent="0.2">
      <c r="B478" s="32"/>
      <c r="C478" s="37"/>
      <c r="D478" s="37"/>
      <c r="E478" s="32"/>
      <c r="F478" s="32"/>
      <c r="G478" s="38"/>
      <c r="H478" s="38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</row>
    <row r="479" spans="1:22" s="5" customFormat="1" x14ac:dyDescent="0.2">
      <c r="B479" s="32"/>
      <c r="C479" s="37"/>
      <c r="D479" s="37"/>
      <c r="E479" s="32"/>
      <c r="F479" s="32"/>
      <c r="G479" s="38"/>
      <c r="H479" s="38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</row>
    <row r="480" spans="1:22" s="5" customFormat="1" x14ac:dyDescent="0.2">
      <c r="B480" s="32"/>
      <c r="C480" s="37"/>
      <c r="D480" s="37"/>
      <c r="E480" s="32"/>
      <c r="F480" s="32"/>
      <c r="G480" s="38"/>
      <c r="H480" s="38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</row>
    <row r="481" spans="2:22" s="5" customFormat="1" x14ac:dyDescent="0.2">
      <c r="B481" s="32"/>
      <c r="C481" s="37"/>
      <c r="D481" s="37"/>
      <c r="E481" s="32"/>
      <c r="F481" s="32"/>
      <c r="G481" s="38"/>
      <c r="H481" s="38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</row>
    <row r="482" spans="2:22" s="5" customFormat="1" x14ac:dyDescent="0.2">
      <c r="B482" s="32"/>
      <c r="C482" s="37"/>
      <c r="D482" s="37"/>
      <c r="E482" s="32"/>
      <c r="F482" s="32"/>
      <c r="G482" s="38"/>
      <c r="H482" s="38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</row>
    <row r="483" spans="2:22" s="5" customFormat="1" x14ac:dyDescent="0.2">
      <c r="B483" s="32"/>
      <c r="C483" s="37"/>
      <c r="D483" s="37"/>
      <c r="E483" s="32"/>
      <c r="F483" s="32"/>
      <c r="G483" s="38"/>
      <c r="H483" s="38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</row>
    <row r="484" spans="2:22" s="5" customFormat="1" x14ac:dyDescent="0.2">
      <c r="B484" s="32"/>
      <c r="C484" s="37"/>
      <c r="D484" s="37"/>
      <c r="E484" s="32"/>
      <c r="F484" s="32"/>
      <c r="G484" s="38"/>
      <c r="H484" s="38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</row>
    <row r="485" spans="2:22" s="5" customFormat="1" x14ac:dyDescent="0.2">
      <c r="B485" s="32"/>
      <c r="C485" s="37"/>
      <c r="D485" s="37"/>
      <c r="E485" s="32"/>
      <c r="F485" s="32"/>
      <c r="G485" s="38"/>
      <c r="H485" s="38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</row>
    <row r="486" spans="2:22" s="5" customFormat="1" x14ac:dyDescent="0.2">
      <c r="B486" s="32"/>
      <c r="C486" s="37"/>
      <c r="D486" s="37"/>
      <c r="E486" s="32"/>
      <c r="F486" s="32"/>
      <c r="G486" s="38"/>
      <c r="H486" s="38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</row>
    <row r="487" spans="2:22" s="5" customFormat="1" x14ac:dyDescent="0.2">
      <c r="B487" s="32"/>
      <c r="C487" s="37"/>
      <c r="D487" s="37"/>
      <c r="E487" s="32"/>
      <c r="F487" s="32"/>
      <c r="G487" s="38"/>
      <c r="H487" s="38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</row>
    <row r="488" spans="2:22" s="5" customFormat="1" x14ac:dyDescent="0.2">
      <c r="B488" s="32"/>
      <c r="C488" s="37"/>
      <c r="D488" s="37"/>
      <c r="E488" s="32"/>
      <c r="F488" s="32"/>
      <c r="G488" s="38"/>
      <c r="H488" s="38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</row>
    <row r="489" spans="2:22" s="5" customFormat="1" x14ac:dyDescent="0.2">
      <c r="B489" s="32"/>
      <c r="C489" s="37"/>
      <c r="D489" s="37"/>
      <c r="E489" s="32"/>
      <c r="F489" s="32"/>
      <c r="G489" s="38"/>
      <c r="H489" s="38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</row>
    <row r="490" spans="2:22" s="5" customFormat="1" x14ac:dyDescent="0.2">
      <c r="B490" s="32"/>
      <c r="C490" s="37"/>
      <c r="D490" s="37"/>
      <c r="E490" s="32"/>
      <c r="F490" s="32"/>
      <c r="G490" s="38"/>
      <c r="H490" s="38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</row>
    <row r="491" spans="2:22" s="5" customFormat="1" x14ac:dyDescent="0.2">
      <c r="B491" s="32"/>
      <c r="C491" s="37"/>
      <c r="D491" s="37"/>
      <c r="E491" s="32"/>
      <c r="F491" s="32"/>
      <c r="G491" s="38"/>
      <c r="H491" s="38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</row>
    <row r="492" spans="2:22" s="5" customFormat="1" x14ac:dyDescent="0.2">
      <c r="B492" s="32"/>
      <c r="C492" s="37"/>
      <c r="D492" s="37"/>
      <c r="E492" s="32"/>
      <c r="F492" s="32"/>
      <c r="G492" s="38"/>
      <c r="H492" s="38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</row>
    <row r="493" spans="2:22" s="5" customFormat="1" x14ac:dyDescent="0.2">
      <c r="B493" s="32"/>
      <c r="C493" s="37"/>
      <c r="D493" s="37"/>
      <c r="E493" s="32"/>
      <c r="F493" s="32"/>
      <c r="G493" s="38"/>
      <c r="H493" s="38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</row>
    <row r="494" spans="2:22" s="5" customFormat="1" x14ac:dyDescent="0.2">
      <c r="B494" s="32"/>
      <c r="C494" s="37"/>
      <c r="D494" s="37"/>
      <c r="E494" s="32"/>
      <c r="F494" s="32"/>
      <c r="G494" s="38"/>
      <c r="H494" s="38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</row>
    <row r="495" spans="2:22" s="5" customFormat="1" x14ac:dyDescent="0.2">
      <c r="B495" s="32"/>
      <c r="C495" s="37"/>
      <c r="D495" s="37"/>
      <c r="E495" s="32"/>
      <c r="F495" s="32"/>
      <c r="G495" s="38"/>
      <c r="H495" s="38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</row>
    <row r="496" spans="2:22" s="5" customFormat="1" x14ac:dyDescent="0.2">
      <c r="B496" s="32"/>
      <c r="C496" s="37"/>
      <c r="D496" s="37"/>
      <c r="E496" s="32"/>
      <c r="F496" s="32"/>
      <c r="G496" s="38"/>
      <c r="H496" s="38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</row>
    <row r="497" spans="2:22" s="5" customFormat="1" x14ac:dyDescent="0.2">
      <c r="B497" s="32"/>
      <c r="C497" s="37"/>
      <c r="D497" s="37"/>
      <c r="E497" s="32"/>
      <c r="F497" s="32"/>
      <c r="G497" s="38"/>
      <c r="H497" s="38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</row>
    <row r="498" spans="2:22" s="5" customFormat="1" x14ac:dyDescent="0.2">
      <c r="B498" s="32"/>
      <c r="C498" s="37"/>
      <c r="D498" s="37"/>
      <c r="E498" s="32"/>
      <c r="F498" s="32"/>
      <c r="G498" s="38"/>
      <c r="H498" s="38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</row>
    <row r="499" spans="2:22" s="5" customFormat="1" x14ac:dyDescent="0.2">
      <c r="B499" s="32"/>
      <c r="C499" s="37"/>
      <c r="D499" s="37"/>
      <c r="E499" s="32"/>
      <c r="F499" s="32"/>
      <c r="G499" s="38"/>
      <c r="H499" s="38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</row>
    <row r="500" spans="2:22" s="5" customFormat="1" x14ac:dyDescent="0.2">
      <c r="B500" s="32"/>
      <c r="C500" s="37"/>
      <c r="D500" s="37"/>
      <c r="E500" s="32"/>
      <c r="F500" s="32"/>
      <c r="G500" s="38"/>
      <c r="H500" s="38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</row>
    <row r="501" spans="2:22" s="5" customFormat="1" x14ac:dyDescent="0.2">
      <c r="B501" s="32"/>
      <c r="C501" s="37"/>
      <c r="D501" s="37"/>
      <c r="E501" s="32"/>
      <c r="F501" s="32"/>
      <c r="G501" s="38"/>
      <c r="H501" s="38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</row>
    <row r="502" spans="2:22" s="5" customFormat="1" x14ac:dyDescent="0.2">
      <c r="B502" s="32"/>
      <c r="C502" s="37"/>
      <c r="D502" s="37"/>
      <c r="E502" s="32"/>
      <c r="F502" s="32"/>
      <c r="G502" s="38"/>
      <c r="H502" s="38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</row>
    <row r="503" spans="2:22" s="5" customFormat="1" x14ac:dyDescent="0.2">
      <c r="B503" s="32"/>
      <c r="C503" s="37"/>
      <c r="D503" s="37"/>
      <c r="E503" s="32"/>
      <c r="F503" s="32"/>
      <c r="G503" s="38"/>
      <c r="H503" s="38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</row>
    <row r="504" spans="2:22" s="5" customFormat="1" x14ac:dyDescent="0.2">
      <c r="B504" s="32"/>
      <c r="C504" s="37"/>
      <c r="D504" s="37"/>
      <c r="E504" s="32"/>
      <c r="F504" s="32"/>
      <c r="G504" s="38"/>
      <c r="H504" s="38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</row>
    <row r="505" spans="2:22" s="5" customFormat="1" x14ac:dyDescent="0.2">
      <c r="B505" s="32"/>
      <c r="C505" s="37"/>
      <c r="D505" s="37"/>
      <c r="E505" s="32"/>
      <c r="F505" s="32"/>
      <c r="G505" s="38"/>
      <c r="H505" s="38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</row>
    <row r="506" spans="2:22" s="5" customFormat="1" x14ac:dyDescent="0.2">
      <c r="B506" s="32"/>
      <c r="C506" s="37"/>
      <c r="D506" s="37"/>
      <c r="E506" s="32"/>
      <c r="F506" s="32"/>
      <c r="G506" s="38"/>
      <c r="H506" s="38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</row>
    <row r="507" spans="2:22" s="5" customFormat="1" x14ac:dyDescent="0.2">
      <c r="B507" s="32"/>
      <c r="C507" s="37"/>
      <c r="D507" s="37"/>
      <c r="E507" s="32"/>
      <c r="F507" s="32"/>
      <c r="G507" s="38"/>
      <c r="H507" s="38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</row>
    <row r="508" spans="2:22" s="5" customFormat="1" x14ac:dyDescent="0.2">
      <c r="B508" s="32"/>
      <c r="C508" s="37"/>
      <c r="D508" s="37"/>
      <c r="E508" s="32"/>
      <c r="F508" s="32"/>
      <c r="G508" s="38"/>
      <c r="H508" s="38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</row>
    <row r="509" spans="2:22" s="5" customFormat="1" x14ac:dyDescent="0.2">
      <c r="B509" s="32"/>
      <c r="C509" s="37"/>
      <c r="D509" s="37"/>
      <c r="E509" s="32"/>
      <c r="F509" s="32"/>
      <c r="G509" s="38"/>
      <c r="H509" s="38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</row>
    <row r="510" spans="2:22" s="5" customFormat="1" x14ac:dyDescent="0.2">
      <c r="B510" s="32"/>
      <c r="C510" s="37"/>
      <c r="D510" s="37"/>
      <c r="E510" s="32"/>
      <c r="F510" s="32"/>
      <c r="G510" s="38"/>
      <c r="H510" s="38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</row>
    <row r="511" spans="2:22" s="5" customFormat="1" x14ac:dyDescent="0.2">
      <c r="B511" s="32"/>
      <c r="C511" s="37"/>
      <c r="D511" s="37"/>
      <c r="E511" s="32"/>
      <c r="F511" s="32"/>
      <c r="G511" s="38"/>
      <c r="H511" s="38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</row>
    <row r="512" spans="2:22" s="5" customFormat="1" x14ac:dyDescent="0.2">
      <c r="B512" s="32"/>
      <c r="C512" s="37"/>
      <c r="D512" s="37"/>
      <c r="E512" s="32"/>
      <c r="F512" s="32"/>
      <c r="G512" s="38"/>
      <c r="H512" s="38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</row>
    <row r="513" spans="2:22" s="5" customFormat="1" x14ac:dyDescent="0.2">
      <c r="B513" s="32"/>
      <c r="C513" s="37"/>
      <c r="D513" s="37"/>
      <c r="E513" s="32"/>
      <c r="F513" s="32"/>
      <c r="G513" s="38"/>
      <c r="H513" s="38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</row>
    <row r="514" spans="2:22" s="5" customFormat="1" x14ac:dyDescent="0.2">
      <c r="B514" s="32"/>
      <c r="C514" s="37"/>
      <c r="D514" s="37"/>
      <c r="E514" s="32"/>
      <c r="F514" s="32"/>
      <c r="G514" s="38"/>
      <c r="H514" s="38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</row>
    <row r="515" spans="2:22" s="5" customFormat="1" x14ac:dyDescent="0.2">
      <c r="B515" s="32"/>
      <c r="C515" s="37"/>
      <c r="D515" s="37"/>
      <c r="E515" s="32"/>
      <c r="F515" s="32"/>
      <c r="G515" s="38"/>
      <c r="H515" s="38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</row>
    <row r="516" spans="2:22" s="5" customFormat="1" x14ac:dyDescent="0.2">
      <c r="B516" s="32"/>
      <c r="C516" s="37"/>
      <c r="D516" s="37"/>
      <c r="E516" s="32"/>
      <c r="F516" s="32"/>
      <c r="G516" s="38"/>
      <c r="H516" s="38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</row>
    <row r="517" spans="2:22" s="5" customFormat="1" x14ac:dyDescent="0.2">
      <c r="B517" s="32"/>
      <c r="C517" s="37"/>
      <c r="D517" s="37"/>
      <c r="E517" s="32"/>
      <c r="F517" s="32"/>
      <c r="G517" s="38"/>
      <c r="H517" s="38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</row>
    <row r="518" spans="2:22" s="5" customFormat="1" x14ac:dyDescent="0.2">
      <c r="B518" s="32"/>
      <c r="C518" s="37"/>
      <c r="D518" s="37"/>
      <c r="E518" s="32"/>
      <c r="F518" s="32"/>
      <c r="G518" s="38"/>
      <c r="H518" s="38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</row>
    <row r="519" spans="2:22" s="5" customFormat="1" x14ac:dyDescent="0.2">
      <c r="B519" s="32"/>
      <c r="C519" s="37"/>
      <c r="D519" s="37"/>
      <c r="E519" s="32"/>
      <c r="F519" s="32"/>
      <c r="G519" s="38"/>
      <c r="H519" s="38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</row>
    <row r="520" spans="2:22" s="5" customFormat="1" x14ac:dyDescent="0.2">
      <c r="B520" s="32"/>
      <c r="C520" s="37"/>
      <c r="D520" s="37"/>
      <c r="E520" s="32"/>
      <c r="F520" s="32"/>
      <c r="G520" s="38"/>
      <c r="H520" s="38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</row>
    <row r="521" spans="2:22" s="5" customFormat="1" x14ac:dyDescent="0.2">
      <c r="B521" s="32"/>
      <c r="C521" s="37"/>
      <c r="D521" s="37"/>
      <c r="E521" s="32"/>
      <c r="F521" s="32"/>
      <c r="G521" s="38"/>
      <c r="H521" s="38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</row>
    <row r="522" spans="2:22" s="5" customFormat="1" x14ac:dyDescent="0.2">
      <c r="B522" s="32"/>
      <c r="C522" s="37"/>
      <c r="D522" s="37"/>
      <c r="E522" s="32"/>
      <c r="F522" s="32"/>
      <c r="G522" s="38"/>
      <c r="H522" s="38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</row>
    <row r="523" spans="2:22" s="5" customFormat="1" x14ac:dyDescent="0.2">
      <c r="B523" s="32"/>
      <c r="C523" s="37"/>
      <c r="D523" s="37"/>
      <c r="E523" s="32"/>
      <c r="F523" s="32"/>
      <c r="G523" s="38"/>
      <c r="H523" s="38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</row>
    <row r="524" spans="2:22" s="5" customFormat="1" x14ac:dyDescent="0.2">
      <c r="B524" s="32"/>
      <c r="C524" s="37"/>
      <c r="D524" s="37"/>
      <c r="E524" s="32"/>
      <c r="F524" s="32"/>
      <c r="G524" s="38"/>
      <c r="H524" s="38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</row>
    <row r="525" spans="2:22" s="5" customFormat="1" ht="11.25" customHeight="1" x14ac:dyDescent="0.2">
      <c r="B525" s="32"/>
      <c r="C525" s="37"/>
      <c r="D525" s="37"/>
      <c r="E525" s="32"/>
      <c r="F525" s="32"/>
      <c r="G525" s="38"/>
      <c r="H525" s="38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</row>
    <row r="526" spans="2:22" s="5" customFormat="1" x14ac:dyDescent="0.2">
      <c r="B526" s="32"/>
      <c r="C526" s="37"/>
      <c r="D526" s="37"/>
      <c r="E526" s="32"/>
      <c r="F526" s="32"/>
      <c r="G526" s="38"/>
      <c r="H526" s="38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</row>
    <row r="527" spans="2:22" s="5" customFormat="1" x14ac:dyDescent="0.2">
      <c r="B527" s="32"/>
      <c r="C527" s="37"/>
      <c r="D527" s="37"/>
      <c r="E527" s="32"/>
      <c r="F527" s="32"/>
      <c r="G527" s="38"/>
      <c r="H527" s="38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</row>
    <row r="528" spans="2:22" s="5" customFormat="1" x14ac:dyDescent="0.2">
      <c r="B528" s="32"/>
      <c r="C528" s="37"/>
      <c r="D528" s="37"/>
      <c r="E528" s="32"/>
      <c r="F528" s="32"/>
      <c r="G528" s="38"/>
      <c r="H528" s="38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</row>
    <row r="529" spans="2:22" s="5" customFormat="1" x14ac:dyDescent="0.2">
      <c r="B529" s="32"/>
      <c r="C529" s="37"/>
      <c r="D529" s="37"/>
      <c r="E529" s="32"/>
      <c r="F529" s="32"/>
      <c r="G529" s="38"/>
      <c r="H529" s="38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</row>
    <row r="530" spans="2:22" s="5" customFormat="1" x14ac:dyDescent="0.2">
      <c r="B530" s="32"/>
      <c r="C530" s="37"/>
      <c r="D530" s="37"/>
      <c r="E530" s="32"/>
      <c r="F530" s="32"/>
      <c r="G530" s="38"/>
      <c r="H530" s="38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</row>
    <row r="531" spans="2:22" s="5" customFormat="1" x14ac:dyDescent="0.2">
      <c r="B531" s="32"/>
      <c r="C531" s="37"/>
      <c r="D531" s="37"/>
      <c r="E531" s="32"/>
      <c r="F531" s="32"/>
      <c r="G531" s="38"/>
      <c r="H531" s="38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</row>
    <row r="532" spans="2:22" s="5" customFormat="1" x14ac:dyDescent="0.2">
      <c r="B532" s="32"/>
      <c r="C532" s="37"/>
      <c r="D532" s="37"/>
      <c r="E532" s="32"/>
      <c r="F532" s="32"/>
      <c r="G532" s="38"/>
      <c r="H532" s="38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</row>
    <row r="533" spans="2:22" s="5" customFormat="1" x14ac:dyDescent="0.2">
      <c r="B533" s="32"/>
      <c r="C533" s="37"/>
      <c r="D533" s="37"/>
      <c r="E533" s="32"/>
      <c r="F533" s="32"/>
      <c r="G533" s="38"/>
      <c r="H533" s="38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</row>
    <row r="534" spans="2:22" s="5" customFormat="1" x14ac:dyDescent="0.2">
      <c r="B534" s="32"/>
      <c r="C534" s="37"/>
      <c r="D534" s="37"/>
      <c r="E534" s="32"/>
      <c r="F534" s="32"/>
      <c r="G534" s="38"/>
      <c r="H534" s="38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</row>
    <row r="535" spans="2:22" s="5" customFormat="1" x14ac:dyDescent="0.2">
      <c r="B535" s="32"/>
      <c r="C535" s="37"/>
      <c r="D535" s="37"/>
      <c r="E535" s="32"/>
      <c r="F535" s="32"/>
      <c r="G535" s="38"/>
      <c r="H535" s="38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</row>
    <row r="536" spans="2:22" s="5" customFormat="1" x14ac:dyDescent="0.2">
      <c r="B536" s="32"/>
      <c r="C536" s="37"/>
      <c r="D536" s="37"/>
      <c r="E536" s="32"/>
      <c r="F536" s="32"/>
      <c r="G536" s="38"/>
      <c r="H536" s="38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</row>
    <row r="537" spans="2:22" s="5" customFormat="1" x14ac:dyDescent="0.2">
      <c r="B537" s="32"/>
      <c r="C537" s="37"/>
      <c r="D537" s="37"/>
      <c r="E537" s="32"/>
      <c r="F537" s="32"/>
      <c r="G537" s="38"/>
      <c r="H537" s="38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</row>
    <row r="538" spans="2:22" s="5" customFormat="1" x14ac:dyDescent="0.2">
      <c r="B538" s="32"/>
      <c r="C538" s="37"/>
      <c r="D538" s="37"/>
      <c r="E538" s="32"/>
      <c r="F538" s="32"/>
      <c r="G538" s="38"/>
      <c r="H538" s="38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</row>
    <row r="539" spans="2:22" s="5" customFormat="1" x14ac:dyDescent="0.2">
      <c r="B539" s="32"/>
      <c r="C539" s="37"/>
      <c r="D539" s="37"/>
      <c r="E539" s="32"/>
      <c r="F539" s="32"/>
      <c r="G539" s="38"/>
      <c r="H539" s="38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</row>
    <row r="540" spans="2:22" s="5" customFormat="1" x14ac:dyDescent="0.2">
      <c r="B540" s="32"/>
      <c r="C540" s="37"/>
      <c r="D540" s="37"/>
      <c r="E540" s="32"/>
      <c r="F540" s="32"/>
      <c r="G540" s="38"/>
      <c r="H540" s="38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</row>
    <row r="541" spans="2:22" s="5" customFormat="1" x14ac:dyDescent="0.2">
      <c r="B541" s="32"/>
      <c r="C541" s="37"/>
      <c r="D541" s="37"/>
      <c r="E541" s="32"/>
      <c r="F541" s="32"/>
      <c r="G541" s="38"/>
      <c r="H541" s="38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</row>
    <row r="542" spans="2:22" s="5" customFormat="1" ht="12" customHeight="1" x14ac:dyDescent="0.2">
      <c r="B542" s="32"/>
      <c r="C542" s="37"/>
      <c r="D542" s="37"/>
      <c r="E542" s="32"/>
      <c r="F542" s="32"/>
      <c r="G542" s="38"/>
      <c r="H542" s="38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</row>
    <row r="543" spans="2:22" s="5" customFormat="1" x14ac:dyDescent="0.2">
      <c r="B543" s="32"/>
      <c r="C543" s="37"/>
      <c r="D543" s="37"/>
      <c r="E543" s="32"/>
      <c r="F543" s="32"/>
      <c r="G543" s="38"/>
      <c r="H543" s="38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</row>
    <row r="544" spans="2:22" s="5" customFormat="1" x14ac:dyDescent="0.2">
      <c r="B544" s="32"/>
      <c r="C544" s="37"/>
      <c r="D544" s="37"/>
      <c r="E544" s="32"/>
      <c r="F544" s="32"/>
      <c r="G544" s="38"/>
      <c r="H544" s="38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</row>
    <row r="545" spans="2:22" s="5" customFormat="1" x14ac:dyDescent="0.2">
      <c r="B545" s="32"/>
      <c r="C545" s="37"/>
      <c r="D545" s="37"/>
      <c r="E545" s="32"/>
      <c r="F545" s="32"/>
      <c r="G545" s="38"/>
      <c r="H545" s="38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</row>
    <row r="546" spans="2:22" s="5" customFormat="1" x14ac:dyDescent="0.2">
      <c r="B546" s="32"/>
      <c r="C546" s="37"/>
      <c r="D546" s="37"/>
      <c r="E546" s="32"/>
      <c r="F546" s="32"/>
      <c r="G546" s="38"/>
      <c r="H546" s="38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</row>
    <row r="547" spans="2:22" s="5" customFormat="1" ht="15" customHeight="1" x14ac:dyDescent="0.2">
      <c r="B547" s="32"/>
      <c r="C547" s="37"/>
      <c r="D547" s="37"/>
      <c r="E547" s="32"/>
      <c r="F547" s="32"/>
      <c r="G547" s="38"/>
      <c r="H547" s="38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</row>
    <row r="548" spans="2:22" s="5" customFormat="1" x14ac:dyDescent="0.2">
      <c r="B548" s="32"/>
      <c r="C548" s="37"/>
      <c r="D548" s="37"/>
      <c r="E548" s="32"/>
      <c r="F548" s="32"/>
      <c r="G548" s="38"/>
      <c r="H548" s="38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</row>
    <row r="549" spans="2:22" s="5" customFormat="1" x14ac:dyDescent="0.2">
      <c r="B549" s="32"/>
      <c r="C549" s="37"/>
      <c r="D549" s="37"/>
      <c r="E549" s="32"/>
      <c r="F549" s="32"/>
      <c r="G549" s="38"/>
      <c r="H549" s="38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</row>
    <row r="550" spans="2:22" s="5" customFormat="1" x14ac:dyDescent="0.2">
      <c r="B550" s="32"/>
      <c r="C550" s="37"/>
      <c r="D550" s="37"/>
      <c r="E550" s="32"/>
      <c r="F550" s="32"/>
      <c r="G550" s="38"/>
      <c r="H550" s="38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</row>
    <row r="551" spans="2:22" s="5" customFormat="1" x14ac:dyDescent="0.2">
      <c r="B551" s="32"/>
      <c r="C551" s="37"/>
      <c r="D551" s="37"/>
      <c r="E551" s="32"/>
      <c r="F551" s="32"/>
      <c r="G551" s="38"/>
      <c r="H551" s="38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</row>
    <row r="552" spans="2:22" s="5" customFormat="1" x14ac:dyDescent="0.2">
      <c r="B552" s="32"/>
      <c r="C552" s="37"/>
      <c r="D552" s="37"/>
      <c r="E552" s="32"/>
      <c r="F552" s="32"/>
      <c r="G552" s="38"/>
      <c r="H552" s="38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</row>
    <row r="553" spans="2:22" s="5" customFormat="1" x14ac:dyDescent="0.2">
      <c r="B553" s="32"/>
      <c r="C553" s="37"/>
      <c r="D553" s="37"/>
      <c r="E553" s="32"/>
      <c r="F553" s="32"/>
      <c r="G553" s="38"/>
      <c r="H553" s="38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</row>
    <row r="554" spans="2:22" s="5" customFormat="1" x14ac:dyDescent="0.2">
      <c r="B554" s="32"/>
      <c r="C554" s="37"/>
      <c r="D554" s="37"/>
      <c r="E554" s="32"/>
      <c r="F554" s="32"/>
      <c r="G554" s="38"/>
      <c r="H554" s="38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</row>
    <row r="555" spans="2:22" s="5" customFormat="1" x14ac:dyDescent="0.2">
      <c r="B555" s="32"/>
      <c r="C555" s="37"/>
      <c r="D555" s="37"/>
      <c r="E555" s="32"/>
      <c r="F555" s="32"/>
      <c r="G555" s="38"/>
      <c r="H555" s="38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</row>
    <row r="556" spans="2:22" s="5" customFormat="1" x14ac:dyDescent="0.2">
      <c r="B556" s="32"/>
      <c r="C556" s="37"/>
      <c r="D556" s="37"/>
      <c r="E556" s="32"/>
      <c r="F556" s="32"/>
      <c r="G556" s="38"/>
      <c r="H556" s="38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</row>
    <row r="557" spans="2:22" s="5" customFormat="1" x14ac:dyDescent="0.2">
      <c r="B557" s="32"/>
      <c r="C557" s="37"/>
      <c r="D557" s="37"/>
      <c r="E557" s="32"/>
      <c r="F557" s="32"/>
      <c r="G557" s="38"/>
      <c r="H557" s="38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</row>
    <row r="558" spans="2:22" s="5" customFormat="1" x14ac:dyDescent="0.2">
      <c r="B558" s="32"/>
      <c r="C558" s="37"/>
      <c r="D558" s="37"/>
      <c r="E558" s="32"/>
      <c r="F558" s="32"/>
      <c r="G558" s="38"/>
      <c r="H558" s="38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</row>
    <row r="559" spans="2:22" s="5" customFormat="1" x14ac:dyDescent="0.2">
      <c r="B559" s="32"/>
      <c r="C559" s="37"/>
      <c r="D559" s="37"/>
      <c r="E559" s="32"/>
      <c r="F559" s="32"/>
      <c r="G559" s="38"/>
      <c r="H559" s="38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</row>
    <row r="560" spans="2:22" s="5" customFormat="1" x14ac:dyDescent="0.2">
      <c r="B560" s="32"/>
      <c r="C560" s="37"/>
      <c r="D560" s="37"/>
      <c r="E560" s="32"/>
      <c r="F560" s="32"/>
      <c r="G560" s="38"/>
      <c r="H560" s="38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</row>
    <row r="561" spans="2:22" s="5" customFormat="1" x14ac:dyDescent="0.2">
      <c r="B561" s="32"/>
      <c r="C561" s="37"/>
      <c r="D561" s="37"/>
      <c r="E561" s="32"/>
      <c r="F561" s="32"/>
      <c r="G561" s="38"/>
      <c r="H561" s="38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</row>
    <row r="562" spans="2:22" s="5" customFormat="1" x14ac:dyDescent="0.2">
      <c r="B562" s="32"/>
      <c r="C562" s="37"/>
      <c r="D562" s="37"/>
      <c r="E562" s="32"/>
      <c r="F562" s="32"/>
      <c r="G562" s="38"/>
      <c r="H562" s="38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</row>
    <row r="563" spans="2:22" s="5" customFormat="1" x14ac:dyDescent="0.2">
      <c r="B563" s="32"/>
      <c r="C563" s="37"/>
      <c r="D563" s="37"/>
      <c r="E563" s="32"/>
      <c r="F563" s="32"/>
      <c r="G563" s="38"/>
      <c r="H563" s="38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</row>
    <row r="564" spans="2:22" s="5" customFormat="1" ht="12.75" customHeight="1" x14ac:dyDescent="0.2">
      <c r="B564" s="32"/>
      <c r="C564" s="37"/>
      <c r="D564" s="37"/>
      <c r="E564" s="32"/>
      <c r="F564" s="32"/>
      <c r="G564" s="38"/>
      <c r="H564" s="38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</row>
    <row r="565" spans="2:22" s="5" customFormat="1" x14ac:dyDescent="0.2">
      <c r="B565" s="32"/>
      <c r="C565" s="37"/>
      <c r="D565" s="37"/>
      <c r="E565" s="32"/>
      <c r="F565" s="32"/>
      <c r="G565" s="38"/>
      <c r="H565" s="38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</row>
    <row r="566" spans="2:22" s="5" customFormat="1" x14ac:dyDescent="0.2">
      <c r="B566" s="32"/>
      <c r="C566" s="37"/>
      <c r="D566" s="37"/>
      <c r="E566" s="32"/>
      <c r="F566" s="32"/>
      <c r="G566" s="38"/>
      <c r="H566" s="38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</row>
    <row r="567" spans="2:22" s="5" customFormat="1" x14ac:dyDescent="0.2">
      <c r="B567" s="32"/>
      <c r="C567" s="37"/>
      <c r="D567" s="37"/>
      <c r="E567" s="32"/>
      <c r="F567" s="32"/>
      <c r="G567" s="38"/>
      <c r="H567" s="38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</row>
    <row r="568" spans="2:22" s="5" customFormat="1" x14ac:dyDescent="0.2">
      <c r="B568" s="32"/>
      <c r="C568" s="37"/>
      <c r="D568" s="37"/>
      <c r="E568" s="32"/>
      <c r="F568" s="32"/>
      <c r="G568" s="38"/>
      <c r="H568" s="38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</row>
    <row r="569" spans="2:22" s="5" customFormat="1" x14ac:dyDescent="0.2">
      <c r="B569" s="32"/>
      <c r="C569" s="37"/>
      <c r="D569" s="37"/>
      <c r="E569" s="32"/>
      <c r="F569" s="32"/>
      <c r="G569" s="38"/>
      <c r="H569" s="38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</row>
    <row r="570" spans="2:22" s="5" customFormat="1" x14ac:dyDescent="0.2">
      <c r="B570" s="32"/>
      <c r="C570" s="37"/>
      <c r="D570" s="37"/>
      <c r="E570" s="32"/>
      <c r="F570" s="32"/>
      <c r="G570" s="38"/>
      <c r="H570" s="38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</row>
    <row r="571" spans="2:22" s="5" customFormat="1" x14ac:dyDescent="0.2">
      <c r="B571" s="32"/>
      <c r="C571" s="37"/>
      <c r="D571" s="37"/>
      <c r="E571" s="32"/>
      <c r="F571" s="32"/>
      <c r="G571" s="38"/>
      <c r="H571" s="38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</row>
    <row r="572" spans="2:22" s="5" customFormat="1" x14ac:dyDescent="0.2">
      <c r="B572" s="32"/>
      <c r="C572" s="37"/>
      <c r="D572" s="37"/>
      <c r="E572" s="32"/>
      <c r="F572" s="32"/>
      <c r="G572" s="38"/>
      <c r="H572" s="38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</row>
    <row r="573" spans="2:22" s="5" customFormat="1" ht="12.75" customHeight="1" x14ac:dyDescent="0.2">
      <c r="B573" s="32"/>
      <c r="C573" s="37"/>
      <c r="D573" s="37"/>
      <c r="E573" s="32"/>
      <c r="F573" s="32"/>
      <c r="G573" s="38"/>
      <c r="H573" s="38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</row>
    <row r="574" spans="2:22" s="5" customFormat="1" ht="12.75" customHeight="1" x14ac:dyDescent="0.2">
      <c r="B574" s="32"/>
      <c r="C574" s="37"/>
      <c r="D574" s="37"/>
      <c r="E574" s="32"/>
      <c r="F574" s="32"/>
      <c r="G574" s="38"/>
      <c r="H574" s="38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</row>
    <row r="575" spans="2:22" s="5" customFormat="1" ht="12.75" customHeight="1" x14ac:dyDescent="0.2">
      <c r="B575" s="32"/>
      <c r="C575" s="37"/>
      <c r="D575" s="37"/>
      <c r="E575" s="32"/>
      <c r="F575" s="32"/>
      <c r="G575" s="38"/>
      <c r="H575" s="38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</row>
    <row r="576" spans="2:22" s="5" customFormat="1" ht="12.75" customHeight="1" x14ac:dyDescent="0.2">
      <c r="B576" s="32"/>
      <c r="C576" s="37"/>
      <c r="D576" s="37"/>
      <c r="E576" s="32"/>
      <c r="F576" s="32"/>
      <c r="G576" s="38"/>
      <c r="H576" s="38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</row>
    <row r="577" spans="1:22" s="5" customFormat="1" ht="12.75" customHeight="1" x14ac:dyDescent="0.2">
      <c r="B577" s="32"/>
      <c r="C577" s="37"/>
      <c r="D577" s="37"/>
      <c r="E577" s="32"/>
      <c r="F577" s="32"/>
      <c r="G577" s="38"/>
      <c r="H577" s="38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</row>
    <row r="578" spans="1:22" s="5" customFormat="1" ht="12.75" customHeight="1" x14ac:dyDescent="0.2">
      <c r="B578" s="32"/>
      <c r="C578" s="37"/>
      <c r="D578" s="37"/>
      <c r="E578" s="32"/>
      <c r="F578" s="32"/>
      <c r="G578" s="38"/>
      <c r="H578" s="38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</row>
    <row r="579" spans="1:22" s="5" customFormat="1" ht="12.75" customHeight="1" x14ac:dyDescent="0.2">
      <c r="B579" s="32"/>
      <c r="C579" s="37"/>
      <c r="D579" s="37"/>
      <c r="E579" s="32"/>
      <c r="F579" s="32"/>
      <c r="G579" s="38"/>
      <c r="H579" s="38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</row>
    <row r="580" spans="1:22" s="5" customFormat="1" ht="12.75" customHeight="1" x14ac:dyDescent="0.2">
      <c r="B580" s="32"/>
      <c r="C580" s="37"/>
      <c r="D580" s="37"/>
      <c r="E580" s="32"/>
      <c r="F580" s="32"/>
      <c r="G580" s="38"/>
      <c r="H580" s="38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</row>
    <row r="581" spans="1:22" s="5" customFormat="1" ht="12.75" customHeight="1" x14ac:dyDescent="0.2">
      <c r="B581" s="32"/>
      <c r="C581" s="37"/>
      <c r="D581" s="37"/>
      <c r="E581" s="32"/>
      <c r="F581" s="32"/>
      <c r="G581" s="38"/>
      <c r="H581" s="38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</row>
    <row r="582" spans="1:22" s="5" customFormat="1" ht="12.75" customHeight="1" x14ac:dyDescent="0.2">
      <c r="B582" s="32"/>
      <c r="C582" s="37"/>
      <c r="D582" s="37"/>
      <c r="E582" s="32"/>
      <c r="F582" s="32"/>
      <c r="G582" s="38"/>
      <c r="H582" s="38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</row>
    <row r="583" spans="1:22" s="5" customFormat="1" ht="12.75" customHeight="1" x14ac:dyDescent="0.2">
      <c r="B583" s="32"/>
      <c r="C583" s="37"/>
      <c r="D583" s="37"/>
      <c r="E583" s="32"/>
      <c r="F583" s="32"/>
      <c r="G583" s="38"/>
      <c r="H583" s="38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</row>
    <row r="584" spans="1:22" s="5" customFormat="1" ht="12" customHeight="1" x14ac:dyDescent="0.2">
      <c r="B584" s="32"/>
      <c r="C584" s="37"/>
      <c r="D584" s="37"/>
      <c r="E584" s="32"/>
      <c r="F584" s="32"/>
      <c r="G584" s="38"/>
      <c r="H584" s="38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</row>
    <row r="585" spans="1:22" s="5" customFormat="1" ht="12" customHeight="1" x14ac:dyDescent="0.2">
      <c r="B585" s="32"/>
      <c r="C585" s="37"/>
      <c r="D585" s="37"/>
      <c r="E585" s="32"/>
      <c r="F585" s="32"/>
      <c r="G585" s="38"/>
      <c r="H585" s="38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</row>
    <row r="586" spans="1:22" s="5" customFormat="1" x14ac:dyDescent="0.2">
      <c r="B586" s="32"/>
      <c r="C586" s="37"/>
      <c r="D586" s="37"/>
      <c r="E586" s="32"/>
      <c r="F586" s="32"/>
      <c r="G586" s="38"/>
      <c r="H586" s="38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</row>
    <row r="587" spans="1:22" x14ac:dyDescent="0.2">
      <c r="A587" s="5"/>
    </row>
    <row r="588" spans="1:22" s="5" customFormat="1" x14ac:dyDescent="0.2">
      <c r="B588" s="32"/>
      <c r="C588" s="37"/>
      <c r="D588" s="37"/>
      <c r="E588" s="32"/>
      <c r="F588" s="32"/>
      <c r="G588" s="38"/>
      <c r="H588" s="38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</row>
    <row r="589" spans="1:22" s="5" customFormat="1" x14ac:dyDescent="0.2">
      <c r="B589" s="32"/>
      <c r="C589" s="37"/>
      <c r="D589" s="37"/>
      <c r="E589" s="32"/>
      <c r="F589" s="32"/>
      <c r="G589" s="38"/>
      <c r="H589" s="38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</row>
    <row r="590" spans="1:22" s="5" customFormat="1" x14ac:dyDescent="0.2">
      <c r="B590" s="32"/>
      <c r="C590" s="37"/>
      <c r="D590" s="37"/>
      <c r="E590" s="32"/>
      <c r="F590" s="32"/>
      <c r="G590" s="38"/>
      <c r="H590" s="38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</row>
    <row r="591" spans="1:22" s="5" customFormat="1" x14ac:dyDescent="0.2">
      <c r="B591" s="32"/>
      <c r="C591" s="37"/>
      <c r="D591" s="37"/>
      <c r="E591" s="32"/>
      <c r="F591" s="32"/>
      <c r="G591" s="38"/>
      <c r="H591" s="38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</row>
    <row r="592" spans="1:22" s="5" customFormat="1" x14ac:dyDescent="0.2">
      <c r="B592" s="32"/>
      <c r="C592" s="37"/>
      <c r="D592" s="37"/>
      <c r="E592" s="32"/>
      <c r="F592" s="32"/>
      <c r="G592" s="38"/>
      <c r="H592" s="38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</row>
    <row r="593" spans="2:22" s="5" customFormat="1" x14ac:dyDescent="0.2">
      <c r="B593" s="32"/>
      <c r="C593" s="37"/>
      <c r="D593" s="37"/>
      <c r="E593" s="32"/>
      <c r="F593" s="32"/>
      <c r="G593" s="38"/>
      <c r="H593" s="38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</row>
    <row r="594" spans="2:22" s="5" customFormat="1" x14ac:dyDescent="0.2">
      <c r="B594" s="32"/>
      <c r="C594" s="37"/>
      <c r="D594" s="37"/>
      <c r="E594" s="32"/>
      <c r="F594" s="32"/>
      <c r="G594" s="38"/>
      <c r="H594" s="38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</row>
    <row r="595" spans="2:22" s="5" customFormat="1" x14ac:dyDescent="0.2">
      <c r="B595" s="32"/>
      <c r="C595" s="37"/>
      <c r="D595" s="37"/>
      <c r="E595" s="32"/>
      <c r="F595" s="32"/>
      <c r="G595" s="38"/>
      <c r="H595" s="38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</row>
    <row r="596" spans="2:22" s="5" customFormat="1" x14ac:dyDescent="0.2">
      <c r="B596" s="32"/>
      <c r="C596" s="37"/>
      <c r="D596" s="37"/>
      <c r="E596" s="32"/>
      <c r="F596" s="32"/>
      <c r="G596" s="38"/>
      <c r="H596" s="38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</row>
    <row r="597" spans="2:22" s="5" customFormat="1" x14ac:dyDescent="0.2">
      <c r="B597" s="32"/>
      <c r="C597" s="37"/>
      <c r="D597" s="37"/>
      <c r="E597" s="32"/>
      <c r="F597" s="32"/>
      <c r="G597" s="38"/>
      <c r="H597" s="38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</row>
    <row r="598" spans="2:22" s="5" customFormat="1" x14ac:dyDescent="0.2">
      <c r="B598" s="32"/>
      <c r="C598" s="37"/>
      <c r="D598" s="37"/>
      <c r="E598" s="32"/>
      <c r="F598" s="32"/>
      <c r="G598" s="38"/>
      <c r="H598" s="38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</row>
    <row r="599" spans="2:22" s="5" customFormat="1" x14ac:dyDescent="0.2">
      <c r="B599" s="32"/>
      <c r="C599" s="37"/>
      <c r="D599" s="37"/>
      <c r="E599" s="32"/>
      <c r="F599" s="32"/>
      <c r="G599" s="38"/>
      <c r="H599" s="38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</row>
    <row r="600" spans="2:22" s="5" customFormat="1" x14ac:dyDescent="0.2">
      <c r="B600" s="32"/>
      <c r="C600" s="37"/>
      <c r="D600" s="37"/>
      <c r="E600" s="32"/>
      <c r="F600" s="32"/>
      <c r="G600" s="38"/>
      <c r="H600" s="38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</row>
    <row r="601" spans="2:22" s="5" customFormat="1" x14ac:dyDescent="0.2">
      <c r="B601" s="32"/>
      <c r="C601" s="37"/>
      <c r="D601" s="37"/>
      <c r="E601" s="32"/>
      <c r="F601" s="32"/>
      <c r="G601" s="38"/>
      <c r="H601" s="38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</row>
    <row r="602" spans="2:22" s="5" customFormat="1" x14ac:dyDescent="0.2">
      <c r="B602" s="32"/>
      <c r="C602" s="37"/>
      <c r="D602" s="37"/>
      <c r="E602" s="32"/>
      <c r="F602" s="32"/>
      <c r="G602" s="38"/>
      <c r="H602" s="38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</row>
    <row r="603" spans="2:22" s="5" customFormat="1" x14ac:dyDescent="0.2">
      <c r="B603" s="32"/>
      <c r="C603" s="37"/>
      <c r="D603" s="37"/>
      <c r="E603" s="32"/>
      <c r="F603" s="32"/>
      <c r="G603" s="38"/>
      <c r="H603" s="38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</row>
    <row r="604" spans="2:22" s="5" customFormat="1" x14ac:dyDescent="0.2">
      <c r="B604" s="32"/>
      <c r="C604" s="37"/>
      <c r="D604" s="37"/>
      <c r="E604" s="32"/>
      <c r="F604" s="32"/>
      <c r="G604" s="38"/>
      <c r="H604" s="38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</row>
    <row r="605" spans="2:22" s="5" customFormat="1" x14ac:dyDescent="0.2">
      <c r="B605" s="32"/>
      <c r="C605" s="37"/>
      <c r="D605" s="37"/>
      <c r="E605" s="32"/>
      <c r="F605" s="32"/>
      <c r="G605" s="38"/>
      <c r="H605" s="38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</row>
    <row r="606" spans="2:22" s="5" customFormat="1" x14ac:dyDescent="0.2">
      <c r="B606" s="32"/>
      <c r="C606" s="37"/>
      <c r="D606" s="37"/>
      <c r="E606" s="32"/>
      <c r="F606" s="32"/>
      <c r="G606" s="38"/>
      <c r="H606" s="38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</row>
    <row r="607" spans="2:22" s="5" customFormat="1" x14ac:dyDescent="0.2">
      <c r="B607" s="32"/>
      <c r="C607" s="37"/>
      <c r="D607" s="37"/>
      <c r="E607" s="32"/>
      <c r="F607" s="32"/>
      <c r="G607" s="38"/>
      <c r="H607" s="38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</row>
    <row r="608" spans="2:22" s="5" customFormat="1" x14ac:dyDescent="0.2">
      <c r="B608" s="32"/>
      <c r="C608" s="37"/>
      <c r="D608" s="37"/>
      <c r="E608" s="32"/>
      <c r="F608" s="32"/>
      <c r="G608" s="38"/>
      <c r="H608" s="38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</row>
    <row r="609" spans="2:22" s="5" customFormat="1" x14ac:dyDescent="0.2">
      <c r="B609" s="32"/>
      <c r="C609" s="37"/>
      <c r="D609" s="37"/>
      <c r="E609" s="32"/>
      <c r="F609" s="32"/>
      <c r="G609" s="38"/>
      <c r="H609" s="38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</row>
    <row r="610" spans="2:22" s="5" customFormat="1" x14ac:dyDescent="0.2">
      <c r="B610" s="32"/>
      <c r="C610" s="37"/>
      <c r="D610" s="37"/>
      <c r="E610" s="32"/>
      <c r="F610" s="32"/>
      <c r="G610" s="38"/>
      <c r="H610" s="38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</row>
    <row r="611" spans="2:22" s="5" customFormat="1" x14ac:dyDescent="0.2">
      <c r="B611" s="32"/>
      <c r="C611" s="37"/>
      <c r="D611" s="37"/>
      <c r="E611" s="32"/>
      <c r="F611" s="32"/>
      <c r="G611" s="38"/>
      <c r="H611" s="38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</row>
    <row r="612" spans="2:22" s="5" customFormat="1" x14ac:dyDescent="0.2">
      <c r="B612" s="32"/>
      <c r="C612" s="37"/>
      <c r="D612" s="37"/>
      <c r="E612" s="32"/>
      <c r="F612" s="32"/>
      <c r="G612" s="38"/>
      <c r="H612" s="38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</row>
    <row r="613" spans="2:22" s="5" customFormat="1" x14ac:dyDescent="0.2">
      <c r="B613" s="32"/>
      <c r="C613" s="37"/>
      <c r="D613" s="37"/>
      <c r="E613" s="32"/>
      <c r="F613" s="32"/>
      <c r="G613" s="38"/>
      <c r="H613" s="38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</row>
    <row r="614" spans="2:22" s="5" customFormat="1" x14ac:dyDescent="0.2">
      <c r="B614" s="32"/>
      <c r="C614" s="37"/>
      <c r="D614" s="37"/>
      <c r="E614" s="32"/>
      <c r="F614" s="32"/>
      <c r="G614" s="38"/>
      <c r="H614" s="38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</row>
    <row r="615" spans="2:22" s="5" customFormat="1" x14ac:dyDescent="0.2">
      <c r="B615" s="32"/>
      <c r="C615" s="37"/>
      <c r="D615" s="37"/>
      <c r="E615" s="32"/>
      <c r="F615" s="32"/>
      <c r="G615" s="38"/>
      <c r="H615" s="38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</row>
    <row r="616" spans="2:22" s="5" customFormat="1" x14ac:dyDescent="0.2">
      <c r="B616" s="32"/>
      <c r="C616" s="37"/>
      <c r="D616" s="37"/>
      <c r="E616" s="32"/>
      <c r="F616" s="32"/>
      <c r="G616" s="38"/>
      <c r="H616" s="38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</row>
    <row r="617" spans="2:22" s="5" customFormat="1" x14ac:dyDescent="0.2">
      <c r="B617" s="32"/>
      <c r="C617" s="37"/>
      <c r="D617" s="37"/>
      <c r="E617" s="32"/>
      <c r="F617" s="32"/>
      <c r="G617" s="38"/>
      <c r="H617" s="38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</row>
    <row r="618" spans="2:22" s="5" customFormat="1" x14ac:dyDescent="0.2">
      <c r="B618" s="32"/>
      <c r="C618" s="37"/>
      <c r="D618" s="37"/>
      <c r="E618" s="32"/>
      <c r="F618" s="32"/>
      <c r="G618" s="38"/>
      <c r="H618" s="38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</row>
    <row r="619" spans="2:22" s="5" customFormat="1" x14ac:dyDescent="0.2">
      <c r="B619" s="32"/>
      <c r="C619" s="37"/>
      <c r="D619" s="37"/>
      <c r="E619" s="32"/>
      <c r="F619" s="32"/>
      <c r="G619" s="38"/>
      <c r="H619" s="38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</row>
    <row r="620" spans="2:22" s="5" customFormat="1" x14ac:dyDescent="0.2">
      <c r="B620" s="32"/>
      <c r="C620" s="37"/>
      <c r="D620" s="37"/>
      <c r="E620" s="32"/>
      <c r="F620" s="32"/>
      <c r="G620" s="38"/>
      <c r="H620" s="38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</row>
    <row r="621" spans="2:22" s="5" customFormat="1" x14ac:dyDescent="0.2">
      <c r="B621" s="32"/>
      <c r="C621" s="37"/>
      <c r="D621" s="37"/>
      <c r="E621" s="32"/>
      <c r="F621" s="32"/>
      <c r="G621" s="38"/>
      <c r="H621" s="38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</row>
    <row r="622" spans="2:22" s="5" customFormat="1" x14ac:dyDescent="0.2">
      <c r="B622" s="32"/>
      <c r="C622" s="37"/>
      <c r="D622" s="37"/>
      <c r="E622" s="32"/>
      <c r="F622" s="32"/>
      <c r="G622" s="38"/>
      <c r="H622" s="38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</row>
    <row r="623" spans="2:22" s="5" customFormat="1" x14ac:dyDescent="0.2">
      <c r="B623" s="32"/>
      <c r="C623" s="37"/>
      <c r="D623" s="37"/>
      <c r="E623" s="32"/>
      <c r="F623" s="32"/>
      <c r="G623" s="38"/>
      <c r="H623" s="38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</row>
    <row r="624" spans="2:22" s="5" customFormat="1" x14ac:dyDescent="0.2">
      <c r="B624" s="32"/>
      <c r="C624" s="37"/>
      <c r="D624" s="37"/>
      <c r="E624" s="32"/>
      <c r="F624" s="32"/>
      <c r="G624" s="38"/>
      <c r="H624" s="38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</row>
    <row r="625" spans="2:22" s="5" customFormat="1" x14ac:dyDescent="0.2">
      <c r="B625" s="32"/>
      <c r="C625" s="37"/>
      <c r="D625" s="37"/>
      <c r="E625" s="32"/>
      <c r="F625" s="32"/>
      <c r="G625" s="38"/>
      <c r="H625" s="38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</row>
    <row r="626" spans="2:22" s="5" customFormat="1" x14ac:dyDescent="0.2">
      <c r="B626" s="32"/>
      <c r="C626" s="37"/>
      <c r="D626" s="37"/>
      <c r="E626" s="32"/>
      <c r="F626" s="32"/>
      <c r="G626" s="38"/>
      <c r="H626" s="38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</row>
    <row r="627" spans="2:22" s="5" customFormat="1" x14ac:dyDescent="0.2">
      <c r="B627" s="32"/>
      <c r="C627" s="37"/>
      <c r="D627" s="37"/>
      <c r="E627" s="32"/>
      <c r="F627" s="32"/>
      <c r="G627" s="38"/>
      <c r="H627" s="38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</row>
    <row r="628" spans="2:22" s="5" customFormat="1" x14ac:dyDescent="0.2">
      <c r="B628" s="32"/>
      <c r="C628" s="37"/>
      <c r="D628" s="37"/>
      <c r="E628" s="32"/>
      <c r="F628" s="32"/>
      <c r="G628" s="38"/>
      <c r="H628" s="38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</row>
    <row r="629" spans="2:22" s="5" customFormat="1" x14ac:dyDescent="0.2">
      <c r="B629" s="32"/>
      <c r="C629" s="37"/>
      <c r="D629" s="37"/>
      <c r="E629" s="32"/>
      <c r="F629" s="32"/>
      <c r="G629" s="38"/>
      <c r="H629" s="38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</row>
    <row r="630" spans="2:22" s="5" customFormat="1" x14ac:dyDescent="0.2">
      <c r="B630" s="32"/>
      <c r="C630" s="37"/>
      <c r="D630" s="37"/>
      <c r="E630" s="32"/>
      <c r="F630" s="32"/>
      <c r="G630" s="38"/>
      <c r="H630" s="38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</row>
    <row r="631" spans="2:22" s="5" customFormat="1" x14ac:dyDescent="0.2">
      <c r="B631" s="32"/>
      <c r="C631" s="37"/>
      <c r="D631" s="37"/>
      <c r="E631" s="32"/>
      <c r="F631" s="32"/>
      <c r="G631" s="38"/>
      <c r="H631" s="38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</row>
    <row r="632" spans="2:22" s="5" customFormat="1" x14ac:dyDescent="0.2">
      <c r="B632" s="32"/>
      <c r="C632" s="37"/>
      <c r="D632" s="37"/>
      <c r="E632" s="32"/>
      <c r="F632" s="32"/>
      <c r="G632" s="38"/>
      <c r="H632" s="38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</row>
    <row r="633" spans="2:22" s="5" customFormat="1" x14ac:dyDescent="0.2">
      <c r="B633" s="32"/>
      <c r="C633" s="37"/>
      <c r="D633" s="37"/>
      <c r="E633" s="32"/>
      <c r="F633" s="32"/>
      <c r="G633" s="38"/>
      <c r="H633" s="38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</row>
    <row r="634" spans="2:22" s="5" customFormat="1" x14ac:dyDescent="0.2">
      <c r="B634" s="32"/>
      <c r="C634" s="37"/>
      <c r="D634" s="37"/>
      <c r="E634" s="32"/>
      <c r="F634" s="32"/>
      <c r="G634" s="38"/>
      <c r="H634" s="38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</row>
    <row r="635" spans="2:22" s="5" customFormat="1" x14ac:dyDescent="0.2">
      <c r="B635" s="32"/>
      <c r="C635" s="37"/>
      <c r="D635" s="37"/>
      <c r="E635" s="32"/>
      <c r="F635" s="32"/>
      <c r="G635" s="38"/>
      <c r="H635" s="38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</row>
    <row r="636" spans="2:22" s="5" customFormat="1" x14ac:dyDescent="0.2">
      <c r="B636" s="32"/>
      <c r="C636" s="37"/>
      <c r="D636" s="37"/>
      <c r="E636" s="32"/>
      <c r="F636" s="32"/>
      <c r="G636" s="38"/>
      <c r="H636" s="38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</row>
    <row r="637" spans="2:22" s="5" customFormat="1" x14ac:dyDescent="0.2">
      <c r="B637" s="32"/>
      <c r="C637" s="37"/>
      <c r="D637" s="37"/>
      <c r="E637" s="32"/>
      <c r="F637" s="32"/>
      <c r="G637" s="38"/>
      <c r="H637" s="38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</row>
    <row r="638" spans="2:22" s="5" customFormat="1" x14ac:dyDescent="0.2">
      <c r="B638" s="32"/>
      <c r="C638" s="37"/>
      <c r="D638" s="37"/>
      <c r="E638" s="32"/>
      <c r="F638" s="32"/>
      <c r="G638" s="38"/>
      <c r="H638" s="38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</row>
    <row r="639" spans="2:22" s="5" customFormat="1" x14ac:dyDescent="0.2">
      <c r="B639" s="32"/>
      <c r="C639" s="37"/>
      <c r="D639" s="37"/>
      <c r="E639" s="32"/>
      <c r="F639" s="32"/>
      <c r="G639" s="38"/>
      <c r="H639" s="38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</row>
    <row r="640" spans="2:22" s="5" customFormat="1" x14ac:dyDescent="0.2">
      <c r="B640" s="32"/>
      <c r="C640" s="37"/>
      <c r="D640" s="37"/>
      <c r="E640" s="32"/>
      <c r="F640" s="32"/>
      <c r="G640" s="38"/>
      <c r="H640" s="38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</row>
    <row r="641" spans="2:22" s="5" customFormat="1" ht="12.75" customHeight="1" x14ac:dyDescent="0.2">
      <c r="B641" s="32"/>
      <c r="C641" s="37"/>
      <c r="D641" s="37"/>
      <c r="E641" s="32"/>
      <c r="F641" s="32"/>
      <c r="G641" s="38"/>
      <c r="H641" s="38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</row>
    <row r="642" spans="2:22" s="5" customFormat="1" x14ac:dyDescent="0.2">
      <c r="B642" s="32"/>
      <c r="C642" s="37"/>
      <c r="D642" s="37"/>
      <c r="E642" s="32"/>
      <c r="F642" s="32"/>
      <c r="G642" s="38"/>
      <c r="H642" s="38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</row>
    <row r="643" spans="2:22" s="5" customFormat="1" x14ac:dyDescent="0.2">
      <c r="B643" s="32"/>
      <c r="C643" s="37"/>
      <c r="D643" s="37"/>
      <c r="E643" s="32"/>
      <c r="F643" s="32"/>
      <c r="G643" s="38"/>
      <c r="H643" s="38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</row>
    <row r="644" spans="2:22" s="5" customFormat="1" x14ac:dyDescent="0.2">
      <c r="B644" s="32"/>
      <c r="C644" s="37"/>
      <c r="D644" s="37"/>
      <c r="E644" s="32"/>
      <c r="F644" s="32"/>
      <c r="G644" s="38"/>
      <c r="H644" s="38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</row>
    <row r="645" spans="2:22" s="5" customFormat="1" x14ac:dyDescent="0.2">
      <c r="B645" s="32"/>
      <c r="C645" s="37"/>
      <c r="D645" s="37"/>
      <c r="E645" s="32"/>
      <c r="F645" s="32"/>
      <c r="G645" s="38"/>
      <c r="H645" s="38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</row>
    <row r="646" spans="2:22" s="5" customFormat="1" x14ac:dyDescent="0.2">
      <c r="B646" s="32"/>
      <c r="C646" s="37"/>
      <c r="D646" s="37"/>
      <c r="E646" s="32"/>
      <c r="F646" s="32"/>
      <c r="G646" s="38"/>
      <c r="H646" s="38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</row>
    <row r="647" spans="2:22" s="5" customFormat="1" x14ac:dyDescent="0.2">
      <c r="B647" s="32"/>
      <c r="C647" s="37"/>
      <c r="D647" s="37"/>
      <c r="E647" s="32"/>
      <c r="F647" s="32"/>
      <c r="G647" s="38"/>
      <c r="H647" s="38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</row>
    <row r="648" spans="2:22" s="5" customFormat="1" x14ac:dyDescent="0.2">
      <c r="B648" s="32"/>
      <c r="C648" s="37"/>
      <c r="D648" s="37"/>
      <c r="E648" s="32"/>
      <c r="F648" s="32"/>
      <c r="G648" s="38"/>
      <c r="H648" s="38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</row>
    <row r="649" spans="2:22" s="5" customFormat="1" x14ac:dyDescent="0.2">
      <c r="B649" s="32"/>
      <c r="C649" s="37"/>
      <c r="D649" s="37"/>
      <c r="E649" s="32"/>
      <c r="F649" s="32"/>
      <c r="G649" s="38"/>
      <c r="H649" s="38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</row>
    <row r="650" spans="2:22" s="5" customFormat="1" x14ac:dyDescent="0.2">
      <c r="B650" s="32"/>
      <c r="C650" s="37"/>
      <c r="D650" s="37"/>
      <c r="E650" s="32"/>
      <c r="F650" s="32"/>
      <c r="G650" s="38"/>
      <c r="H650" s="38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</row>
    <row r="651" spans="2:22" s="5" customFormat="1" x14ac:dyDescent="0.2">
      <c r="B651" s="32"/>
      <c r="C651" s="37"/>
      <c r="D651" s="37"/>
      <c r="E651" s="32"/>
      <c r="F651" s="32"/>
      <c r="G651" s="38"/>
      <c r="H651" s="38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</row>
    <row r="652" spans="2:22" s="5" customFormat="1" x14ac:dyDescent="0.2">
      <c r="B652" s="32"/>
      <c r="C652" s="37"/>
      <c r="D652" s="37"/>
      <c r="E652" s="32"/>
      <c r="F652" s="32"/>
      <c r="G652" s="38"/>
      <c r="H652" s="38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</row>
    <row r="653" spans="2:22" s="5" customFormat="1" x14ac:dyDescent="0.2">
      <c r="B653" s="32"/>
      <c r="C653" s="37"/>
      <c r="D653" s="37"/>
      <c r="E653" s="32"/>
      <c r="F653" s="32"/>
      <c r="G653" s="38"/>
      <c r="H653" s="38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</row>
    <row r="654" spans="2:22" s="5" customFormat="1" x14ac:dyDescent="0.2">
      <c r="B654" s="32"/>
      <c r="C654" s="37"/>
      <c r="D654" s="37"/>
      <c r="E654" s="32"/>
      <c r="F654" s="32"/>
      <c r="G654" s="38"/>
      <c r="H654" s="38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</row>
    <row r="655" spans="2:22" s="5" customFormat="1" x14ac:dyDescent="0.2">
      <c r="B655" s="32"/>
      <c r="C655" s="37"/>
      <c r="D655" s="37"/>
      <c r="E655" s="32"/>
      <c r="F655" s="32"/>
      <c r="G655" s="38"/>
      <c r="H655" s="38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</row>
    <row r="656" spans="2:22" s="5" customFormat="1" x14ac:dyDescent="0.2">
      <c r="B656" s="32"/>
      <c r="C656" s="37"/>
      <c r="D656" s="37"/>
      <c r="E656" s="32"/>
      <c r="F656" s="32"/>
      <c r="G656" s="38"/>
      <c r="H656" s="38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</row>
    <row r="657" spans="2:22" s="5" customFormat="1" x14ac:dyDescent="0.2">
      <c r="B657" s="32"/>
      <c r="C657" s="37"/>
      <c r="D657" s="37"/>
      <c r="E657" s="32"/>
      <c r="F657" s="32"/>
      <c r="G657" s="38"/>
      <c r="H657" s="38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</row>
    <row r="658" spans="2:22" s="5" customFormat="1" x14ac:dyDescent="0.2">
      <c r="B658" s="32"/>
      <c r="C658" s="37"/>
      <c r="D658" s="37"/>
      <c r="E658" s="32"/>
      <c r="F658" s="32"/>
      <c r="G658" s="38"/>
      <c r="H658" s="38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</row>
    <row r="659" spans="2:22" s="5" customFormat="1" x14ac:dyDescent="0.2">
      <c r="B659" s="32"/>
      <c r="C659" s="37"/>
      <c r="D659" s="37"/>
      <c r="E659" s="32"/>
      <c r="F659" s="32"/>
      <c r="G659" s="38"/>
      <c r="H659" s="38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</row>
    <row r="660" spans="2:22" s="5" customFormat="1" x14ac:dyDescent="0.2">
      <c r="B660" s="32"/>
      <c r="C660" s="37"/>
      <c r="D660" s="37"/>
      <c r="E660" s="32"/>
      <c r="F660" s="32"/>
      <c r="G660" s="38"/>
      <c r="H660" s="38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</row>
    <row r="661" spans="2:22" s="5" customFormat="1" x14ac:dyDescent="0.2">
      <c r="B661" s="32"/>
      <c r="C661" s="37"/>
      <c r="D661" s="37"/>
      <c r="E661" s="32"/>
      <c r="F661" s="32"/>
      <c r="G661" s="38"/>
      <c r="H661" s="38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</row>
    <row r="662" spans="2:22" s="5" customFormat="1" x14ac:dyDescent="0.2">
      <c r="B662" s="32"/>
      <c r="C662" s="37"/>
      <c r="D662" s="37"/>
      <c r="E662" s="32"/>
      <c r="F662" s="32"/>
      <c r="G662" s="38"/>
      <c r="H662" s="38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</row>
    <row r="663" spans="2:22" s="5" customFormat="1" x14ac:dyDescent="0.2">
      <c r="B663" s="32"/>
      <c r="C663" s="37"/>
      <c r="D663" s="37"/>
      <c r="E663" s="32"/>
      <c r="F663" s="32"/>
      <c r="G663" s="38"/>
      <c r="H663" s="38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</row>
    <row r="664" spans="2:22" s="5" customFormat="1" x14ac:dyDescent="0.2">
      <c r="B664" s="32"/>
      <c r="C664" s="37"/>
      <c r="D664" s="37"/>
      <c r="E664" s="32"/>
      <c r="F664" s="32"/>
      <c r="G664" s="38"/>
      <c r="H664" s="38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</row>
    <row r="665" spans="2:22" s="5" customFormat="1" x14ac:dyDescent="0.2">
      <c r="B665" s="32"/>
      <c r="C665" s="37"/>
      <c r="D665" s="37"/>
      <c r="E665" s="32"/>
      <c r="F665" s="32"/>
      <c r="G665" s="38"/>
      <c r="H665" s="38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</row>
    <row r="666" spans="2:22" s="5" customFormat="1" x14ac:dyDescent="0.2">
      <c r="B666" s="32"/>
      <c r="C666" s="37"/>
      <c r="D666" s="37"/>
      <c r="E666" s="32"/>
      <c r="F666" s="32"/>
      <c r="G666" s="38"/>
      <c r="H666" s="38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</row>
    <row r="667" spans="2:22" s="5" customFormat="1" x14ac:dyDescent="0.2">
      <c r="B667" s="32"/>
      <c r="C667" s="37"/>
      <c r="D667" s="37"/>
      <c r="E667" s="32"/>
      <c r="F667" s="32"/>
      <c r="G667" s="38"/>
      <c r="H667" s="38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</row>
    <row r="668" spans="2:22" s="5" customFormat="1" x14ac:dyDescent="0.2">
      <c r="B668" s="32"/>
      <c r="C668" s="37"/>
      <c r="D668" s="37"/>
      <c r="E668" s="32"/>
      <c r="F668" s="32"/>
      <c r="G668" s="38"/>
      <c r="H668" s="38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</row>
    <row r="669" spans="2:22" s="5" customFormat="1" x14ac:dyDescent="0.2">
      <c r="B669" s="32"/>
      <c r="C669" s="37"/>
      <c r="D669" s="37"/>
      <c r="E669" s="32"/>
      <c r="F669" s="32"/>
      <c r="G669" s="38"/>
      <c r="H669" s="38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</row>
    <row r="670" spans="2:22" s="5" customFormat="1" x14ac:dyDescent="0.2">
      <c r="B670" s="32"/>
      <c r="C670" s="37"/>
      <c r="D670" s="37"/>
      <c r="E670" s="32"/>
      <c r="F670" s="32"/>
      <c r="G670" s="38"/>
      <c r="H670" s="38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</row>
    <row r="671" spans="2:22" s="5" customFormat="1" x14ac:dyDescent="0.2">
      <c r="B671" s="32"/>
      <c r="C671" s="37"/>
      <c r="D671" s="37"/>
      <c r="E671" s="32"/>
      <c r="F671" s="32"/>
      <c r="G671" s="38"/>
      <c r="H671" s="38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</row>
    <row r="672" spans="2:22" s="5" customFormat="1" x14ac:dyDescent="0.2">
      <c r="B672" s="32"/>
      <c r="C672" s="37"/>
      <c r="D672" s="37"/>
      <c r="E672" s="32"/>
      <c r="F672" s="32"/>
      <c r="G672" s="38"/>
      <c r="H672" s="38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</row>
    <row r="673" spans="2:22" s="5" customFormat="1" x14ac:dyDescent="0.2">
      <c r="B673" s="32"/>
      <c r="C673" s="37"/>
      <c r="D673" s="37"/>
      <c r="E673" s="32"/>
      <c r="F673" s="32"/>
      <c r="G673" s="38"/>
      <c r="H673" s="38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</row>
    <row r="674" spans="2:22" s="5" customFormat="1" x14ac:dyDescent="0.2">
      <c r="B674" s="32"/>
      <c r="C674" s="37"/>
      <c r="D674" s="37"/>
      <c r="E674" s="32"/>
      <c r="F674" s="32"/>
      <c r="G674" s="38"/>
      <c r="H674" s="38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</row>
    <row r="675" spans="2:22" s="5" customFormat="1" x14ac:dyDescent="0.2">
      <c r="B675" s="32"/>
      <c r="C675" s="37"/>
      <c r="D675" s="37"/>
      <c r="E675" s="32"/>
      <c r="F675" s="32"/>
      <c r="G675" s="38"/>
      <c r="H675" s="38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</row>
    <row r="676" spans="2:22" s="5" customFormat="1" x14ac:dyDescent="0.2">
      <c r="B676" s="32"/>
      <c r="C676" s="37"/>
      <c r="D676" s="37"/>
      <c r="E676" s="32"/>
      <c r="F676" s="32"/>
      <c r="G676" s="38"/>
      <c r="H676" s="38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</row>
    <row r="677" spans="2:22" s="5" customFormat="1" x14ac:dyDescent="0.2">
      <c r="B677" s="32"/>
      <c r="C677" s="37"/>
      <c r="D677" s="37"/>
      <c r="E677" s="32"/>
      <c r="F677" s="32"/>
      <c r="G677" s="38"/>
      <c r="H677" s="38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</row>
    <row r="678" spans="2:22" s="5" customFormat="1" x14ac:dyDescent="0.2">
      <c r="B678" s="32"/>
      <c r="C678" s="37"/>
      <c r="D678" s="37"/>
      <c r="E678" s="32"/>
      <c r="F678" s="32"/>
      <c r="G678" s="38"/>
      <c r="H678" s="38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</row>
    <row r="679" spans="2:22" s="5" customFormat="1" x14ac:dyDescent="0.2">
      <c r="B679" s="32"/>
      <c r="C679" s="37"/>
      <c r="D679" s="37"/>
      <c r="E679" s="32"/>
      <c r="F679" s="32"/>
      <c r="G679" s="38"/>
      <c r="H679" s="38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</row>
    <row r="680" spans="2:22" s="5" customFormat="1" x14ac:dyDescent="0.2">
      <c r="B680" s="32"/>
      <c r="C680" s="37"/>
      <c r="D680" s="37"/>
      <c r="E680" s="32"/>
      <c r="F680" s="32"/>
      <c r="G680" s="38"/>
      <c r="H680" s="38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</row>
    <row r="681" spans="2:22" s="5" customFormat="1" x14ac:dyDescent="0.2">
      <c r="B681" s="32"/>
      <c r="C681" s="37"/>
      <c r="D681" s="37"/>
      <c r="E681" s="32"/>
      <c r="F681" s="32"/>
      <c r="G681" s="38"/>
      <c r="H681" s="38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</row>
  </sheetData>
  <autoFilter ref="G16:H126" xr:uid="{89C71166-39AA-4C0E-B44D-2257B2493D1B}"/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conditionalFormatting sqref="C1:C1048576">
    <cfRule type="duplicateValues" dxfId="2" priority="2"/>
    <cfRule type="duplicateValues" dxfId="1" priority="3"/>
  </conditionalFormatting>
  <conditionalFormatting sqref="C1:C1048576">
    <cfRule type="duplicateValues" dxfId="0" priority="4"/>
  </conditionalFormatting>
  <pageMargins left="0.7" right="0.7" top="0.75" bottom="0.75" header="0.3" footer="0.3"/>
  <pageSetup paperSize="5" scale="2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 2023 </vt:lpstr>
      <vt:lpstr>'ENERO 2023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Jose de Jesus Rosario Batista</cp:lastModifiedBy>
  <cp:lastPrinted>2022-12-30T14:11:15Z</cp:lastPrinted>
  <dcterms:created xsi:type="dcterms:W3CDTF">2022-12-05T18:34:12Z</dcterms:created>
  <dcterms:modified xsi:type="dcterms:W3CDTF">2023-02-07T18:43:37Z</dcterms:modified>
</cp:coreProperties>
</file>